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tserver\Hosek\Svitavy\Tenis\Dokumentace pro výběr zhotovitele\"/>
    </mc:Choice>
  </mc:AlternateContent>
  <xr:revisionPtr revIDLastSave="0" documentId="8_{3ECF750E-A0B7-41B4-89C0-9F99B04E4C1E}" xr6:coauthVersionLast="43" xr6:coauthVersionMax="43" xr10:uidLastSave="{00000000-0000-0000-0000-000000000000}"/>
  <bookViews>
    <workbookView xWindow="22932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2 Pol'!$A$1:$X$244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F42" i="1" s="1"/>
  <c r="G23" i="1" s="1"/>
  <c r="G243" i="12"/>
  <c r="BA240" i="12"/>
  <c r="BA237" i="12"/>
  <c r="BA234" i="12"/>
  <c r="BA209" i="12"/>
  <c r="BA28" i="12"/>
  <c r="BA24" i="12"/>
  <c r="BA20" i="12"/>
  <c r="BA1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G8" i="12" s="1"/>
  <c r="I16" i="12"/>
  <c r="K16" i="12"/>
  <c r="O16" i="12"/>
  <c r="O8" i="12" s="1"/>
  <c r="Q16" i="12"/>
  <c r="V16" i="12"/>
  <c r="G19" i="12"/>
  <c r="M19" i="12" s="1"/>
  <c r="I19" i="12"/>
  <c r="K19" i="12"/>
  <c r="O19" i="12"/>
  <c r="Q19" i="12"/>
  <c r="V19" i="12"/>
  <c r="G23" i="12"/>
  <c r="I23" i="12"/>
  <c r="K23" i="12"/>
  <c r="M23" i="12"/>
  <c r="O23" i="12"/>
  <c r="Q23" i="12"/>
  <c r="V23" i="12"/>
  <c r="G27" i="12"/>
  <c r="I27" i="12"/>
  <c r="K27" i="12"/>
  <c r="M27" i="12"/>
  <c r="O27" i="12"/>
  <c r="Q27" i="12"/>
  <c r="V27" i="12"/>
  <c r="G31" i="12"/>
  <c r="M31" i="12" s="1"/>
  <c r="I31" i="12"/>
  <c r="K31" i="12"/>
  <c r="O31" i="12"/>
  <c r="Q31" i="12"/>
  <c r="V31" i="12"/>
  <c r="G36" i="12"/>
  <c r="M36" i="12" s="1"/>
  <c r="I36" i="12"/>
  <c r="K36" i="12"/>
  <c r="O36" i="12"/>
  <c r="Q36" i="12"/>
  <c r="V36" i="12"/>
  <c r="G41" i="12"/>
  <c r="I41" i="12"/>
  <c r="K41" i="12"/>
  <c r="M41" i="12"/>
  <c r="O41" i="12"/>
  <c r="Q41" i="12"/>
  <c r="V41" i="12"/>
  <c r="G45" i="12"/>
  <c r="I45" i="12"/>
  <c r="K45" i="12"/>
  <c r="M45" i="12"/>
  <c r="O45" i="12"/>
  <c r="Q45" i="12"/>
  <c r="V45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7" i="12"/>
  <c r="G56" i="12" s="1"/>
  <c r="I57" i="12"/>
  <c r="I56" i="12" s="1"/>
  <c r="K57" i="12"/>
  <c r="K56" i="12" s="1"/>
  <c r="O57" i="12"/>
  <c r="O56" i="12" s="1"/>
  <c r="Q57" i="12"/>
  <c r="Q56" i="12" s="1"/>
  <c r="V57" i="12"/>
  <c r="V56" i="12" s="1"/>
  <c r="G60" i="12"/>
  <c r="I60" i="12"/>
  <c r="K60" i="12"/>
  <c r="M60" i="12"/>
  <c r="O60" i="12"/>
  <c r="Q60" i="12"/>
  <c r="V60" i="12"/>
  <c r="G63" i="12"/>
  <c r="G62" i="12" s="1"/>
  <c r="I63" i="12"/>
  <c r="I62" i="12" s="1"/>
  <c r="K63" i="12"/>
  <c r="M63" i="12"/>
  <c r="O63" i="12"/>
  <c r="O62" i="12" s="1"/>
  <c r="Q63" i="12"/>
  <c r="Q62" i="12" s="1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I69" i="12"/>
  <c r="K69" i="12"/>
  <c r="K62" i="12" s="1"/>
  <c r="M69" i="12"/>
  <c r="O69" i="12"/>
  <c r="Q69" i="12"/>
  <c r="V69" i="12"/>
  <c r="V62" i="12" s="1"/>
  <c r="G73" i="12"/>
  <c r="G72" i="12" s="1"/>
  <c r="I73" i="12"/>
  <c r="I72" i="12" s="1"/>
  <c r="K73" i="12"/>
  <c r="K72" i="12" s="1"/>
  <c r="O73" i="12"/>
  <c r="O72" i="12" s="1"/>
  <c r="Q73" i="12"/>
  <c r="Q72" i="12" s="1"/>
  <c r="V73" i="12"/>
  <c r="V72" i="12" s="1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2" i="12"/>
  <c r="O82" i="12"/>
  <c r="G83" i="12"/>
  <c r="I83" i="12"/>
  <c r="I82" i="12" s="1"/>
  <c r="K83" i="12"/>
  <c r="K82" i="12" s="1"/>
  <c r="M83" i="12"/>
  <c r="M82" i="12" s="1"/>
  <c r="O83" i="12"/>
  <c r="Q83" i="12"/>
  <c r="Q82" i="12" s="1"/>
  <c r="V83" i="12"/>
  <c r="V82" i="12" s="1"/>
  <c r="G85" i="12"/>
  <c r="I85" i="12"/>
  <c r="K85" i="12"/>
  <c r="M85" i="12"/>
  <c r="O85" i="12"/>
  <c r="Q85" i="12"/>
  <c r="V85" i="12"/>
  <c r="G88" i="12"/>
  <c r="G87" i="12" s="1"/>
  <c r="I88" i="12"/>
  <c r="I87" i="12" s="1"/>
  <c r="K88" i="12"/>
  <c r="K87" i="12" s="1"/>
  <c r="O88" i="12"/>
  <c r="O87" i="12" s="1"/>
  <c r="Q88" i="12"/>
  <c r="Q87" i="12" s="1"/>
  <c r="V88" i="12"/>
  <c r="V87" i="12" s="1"/>
  <c r="G93" i="12"/>
  <c r="I93" i="12"/>
  <c r="K93" i="12"/>
  <c r="M93" i="12"/>
  <c r="O93" i="12"/>
  <c r="Q93" i="12"/>
  <c r="V93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100" i="12"/>
  <c r="M100" i="12" s="1"/>
  <c r="I100" i="12"/>
  <c r="K100" i="12"/>
  <c r="O100" i="12"/>
  <c r="Q100" i="12"/>
  <c r="V100" i="12"/>
  <c r="G104" i="12"/>
  <c r="I104" i="12"/>
  <c r="K104" i="12"/>
  <c r="M104" i="12"/>
  <c r="O104" i="12"/>
  <c r="Q104" i="12"/>
  <c r="V104" i="12"/>
  <c r="G110" i="12"/>
  <c r="I110" i="12"/>
  <c r="K110" i="12"/>
  <c r="M110" i="12"/>
  <c r="O110" i="12"/>
  <c r="Q110" i="12"/>
  <c r="V110" i="12"/>
  <c r="G116" i="12"/>
  <c r="I116" i="12"/>
  <c r="K116" i="12"/>
  <c r="M116" i="12"/>
  <c r="O116" i="12"/>
  <c r="Q116" i="12"/>
  <c r="V116" i="12"/>
  <c r="G119" i="12"/>
  <c r="I119" i="12"/>
  <c r="I118" i="12" s="1"/>
  <c r="K119" i="12"/>
  <c r="K118" i="12" s="1"/>
  <c r="M119" i="12"/>
  <c r="O119" i="12"/>
  <c r="Q119" i="12"/>
  <c r="Q118" i="12" s="1"/>
  <c r="V119" i="12"/>
  <c r="V118" i="12" s="1"/>
  <c r="G123" i="12"/>
  <c r="I123" i="12"/>
  <c r="K123" i="12"/>
  <c r="M123" i="12"/>
  <c r="O123" i="12"/>
  <c r="Q123" i="12"/>
  <c r="V123" i="12"/>
  <c r="G127" i="12"/>
  <c r="I127" i="12"/>
  <c r="K127" i="12"/>
  <c r="M127" i="12"/>
  <c r="O127" i="12"/>
  <c r="Q127" i="12"/>
  <c r="V127" i="12"/>
  <c r="G133" i="12"/>
  <c r="G118" i="12" s="1"/>
  <c r="I133" i="12"/>
  <c r="K133" i="12"/>
  <c r="O133" i="12"/>
  <c r="O118" i="12" s="1"/>
  <c r="Q133" i="12"/>
  <c r="V133" i="12"/>
  <c r="G135" i="12"/>
  <c r="I135" i="12"/>
  <c r="K135" i="12"/>
  <c r="M135" i="12"/>
  <c r="O135" i="12"/>
  <c r="Q135" i="12"/>
  <c r="V135" i="12"/>
  <c r="G137" i="12"/>
  <c r="I137" i="12"/>
  <c r="K137" i="12"/>
  <c r="M137" i="12"/>
  <c r="O137" i="12"/>
  <c r="Q137" i="12"/>
  <c r="V137" i="12"/>
  <c r="G139" i="12"/>
  <c r="I139" i="12"/>
  <c r="K139" i="12"/>
  <c r="M139" i="12"/>
  <c r="O139" i="12"/>
  <c r="Q139" i="12"/>
  <c r="V139" i="12"/>
  <c r="G141" i="12"/>
  <c r="O141" i="12"/>
  <c r="G142" i="12"/>
  <c r="I142" i="12"/>
  <c r="I141" i="12" s="1"/>
  <c r="K142" i="12"/>
  <c r="K141" i="12" s="1"/>
  <c r="M142" i="12"/>
  <c r="M141" i="12" s="1"/>
  <c r="O142" i="12"/>
  <c r="Q142" i="12"/>
  <c r="Q141" i="12" s="1"/>
  <c r="V142" i="12"/>
  <c r="V141" i="12" s="1"/>
  <c r="G145" i="12"/>
  <c r="I145" i="12"/>
  <c r="K145" i="12"/>
  <c r="M145" i="12"/>
  <c r="O145" i="12"/>
  <c r="Q145" i="12"/>
  <c r="V145" i="12"/>
  <c r="G149" i="12"/>
  <c r="G148" i="12" s="1"/>
  <c r="I149" i="12"/>
  <c r="I148" i="12" s="1"/>
  <c r="K149" i="12"/>
  <c r="K148" i="12" s="1"/>
  <c r="O149" i="12"/>
  <c r="O148" i="12" s="1"/>
  <c r="Q149" i="12"/>
  <c r="Q148" i="12" s="1"/>
  <c r="V149" i="12"/>
  <c r="V148" i="12" s="1"/>
  <c r="I152" i="12"/>
  <c r="Q152" i="12"/>
  <c r="G153" i="12"/>
  <c r="G152" i="12" s="1"/>
  <c r="I153" i="12"/>
  <c r="K153" i="12"/>
  <c r="K152" i="12" s="1"/>
  <c r="M153" i="12"/>
  <c r="M152" i="12" s="1"/>
  <c r="O153" i="12"/>
  <c r="O152" i="12" s="1"/>
  <c r="Q153" i="12"/>
  <c r="V153" i="12"/>
  <c r="V152" i="12" s="1"/>
  <c r="G155" i="12"/>
  <c r="G154" i="12" s="1"/>
  <c r="I155" i="12"/>
  <c r="I154" i="12" s="1"/>
  <c r="K155" i="12"/>
  <c r="K154" i="12" s="1"/>
  <c r="O155" i="12"/>
  <c r="O154" i="12" s="1"/>
  <c r="Q155" i="12"/>
  <c r="Q154" i="12" s="1"/>
  <c r="V155" i="12"/>
  <c r="V154" i="12" s="1"/>
  <c r="G157" i="12"/>
  <c r="I157" i="12"/>
  <c r="K157" i="12"/>
  <c r="M157" i="12"/>
  <c r="O157" i="12"/>
  <c r="Q157" i="12"/>
  <c r="V157" i="12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7" i="12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G174" i="12"/>
  <c r="I174" i="12"/>
  <c r="K174" i="12"/>
  <c r="M174" i="12"/>
  <c r="O174" i="12"/>
  <c r="Q174" i="12"/>
  <c r="V174" i="12"/>
  <c r="G177" i="12"/>
  <c r="G176" i="12" s="1"/>
  <c r="I177" i="12"/>
  <c r="I176" i="12" s="1"/>
  <c r="K177" i="12"/>
  <c r="M177" i="12"/>
  <c r="O177" i="12"/>
  <c r="O176" i="12" s="1"/>
  <c r="Q177" i="12"/>
  <c r="Q176" i="12" s="1"/>
  <c r="V177" i="12"/>
  <c r="G179" i="12"/>
  <c r="M179" i="12" s="1"/>
  <c r="I179" i="12"/>
  <c r="K179" i="12"/>
  <c r="O179" i="12"/>
  <c r="Q179" i="12"/>
  <c r="V179" i="12"/>
  <c r="G181" i="12"/>
  <c r="I181" i="12"/>
  <c r="K181" i="12"/>
  <c r="M181" i="12"/>
  <c r="O181" i="12"/>
  <c r="Q181" i="12"/>
  <c r="V181" i="12"/>
  <c r="G183" i="12"/>
  <c r="I183" i="12"/>
  <c r="K183" i="12"/>
  <c r="K176" i="12" s="1"/>
  <c r="M183" i="12"/>
  <c r="O183" i="12"/>
  <c r="Q183" i="12"/>
  <c r="V183" i="12"/>
  <c r="V176" i="12" s="1"/>
  <c r="G185" i="12"/>
  <c r="I185" i="12"/>
  <c r="K185" i="12"/>
  <c r="M185" i="12"/>
  <c r="O185" i="12"/>
  <c r="Q185" i="12"/>
  <c r="V185" i="12"/>
  <c r="G187" i="12"/>
  <c r="M187" i="12" s="1"/>
  <c r="I187" i="12"/>
  <c r="K187" i="12"/>
  <c r="O187" i="12"/>
  <c r="Q187" i="12"/>
  <c r="V187" i="12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V191" i="12"/>
  <c r="G193" i="12"/>
  <c r="I193" i="12"/>
  <c r="K193" i="12"/>
  <c r="M193" i="12"/>
  <c r="O193" i="12"/>
  <c r="Q193" i="12"/>
  <c r="V193" i="12"/>
  <c r="G196" i="12"/>
  <c r="M196" i="12" s="1"/>
  <c r="I196" i="12"/>
  <c r="K196" i="12"/>
  <c r="O196" i="12"/>
  <c r="Q196" i="12"/>
  <c r="V196" i="12"/>
  <c r="G199" i="12"/>
  <c r="I199" i="12"/>
  <c r="K199" i="12"/>
  <c r="M199" i="12"/>
  <c r="O199" i="12"/>
  <c r="Q199" i="12"/>
  <c r="V199" i="12"/>
  <c r="G201" i="12"/>
  <c r="I201" i="12"/>
  <c r="K201" i="12"/>
  <c r="M201" i="12"/>
  <c r="O201" i="12"/>
  <c r="Q201" i="12"/>
  <c r="V201" i="12"/>
  <c r="G203" i="12"/>
  <c r="I203" i="12"/>
  <c r="K203" i="12"/>
  <c r="M203" i="12"/>
  <c r="O203" i="12"/>
  <c r="Q203" i="12"/>
  <c r="V203" i="12"/>
  <c r="G205" i="12"/>
  <c r="M205" i="12" s="1"/>
  <c r="I205" i="12"/>
  <c r="K205" i="12"/>
  <c r="O205" i="12"/>
  <c r="Q205" i="12"/>
  <c r="V205" i="12"/>
  <c r="I207" i="12"/>
  <c r="Q207" i="12"/>
  <c r="G208" i="12"/>
  <c r="G207" i="12" s="1"/>
  <c r="I208" i="12"/>
  <c r="K208" i="12"/>
  <c r="K207" i="12" s="1"/>
  <c r="M208" i="12"/>
  <c r="M207" i="12" s="1"/>
  <c r="O208" i="12"/>
  <c r="O207" i="12" s="1"/>
  <c r="Q208" i="12"/>
  <c r="V208" i="12"/>
  <c r="V207" i="12" s="1"/>
  <c r="G214" i="12"/>
  <c r="I214" i="12"/>
  <c r="K214" i="12"/>
  <c r="M214" i="12"/>
  <c r="O214" i="12"/>
  <c r="Q214" i="12"/>
  <c r="V214" i="12"/>
  <c r="G218" i="12"/>
  <c r="O218" i="12"/>
  <c r="G219" i="12"/>
  <c r="M219" i="12" s="1"/>
  <c r="M218" i="12" s="1"/>
  <c r="I219" i="12"/>
  <c r="I218" i="12" s="1"/>
  <c r="K219" i="12"/>
  <c r="K218" i="12" s="1"/>
  <c r="O219" i="12"/>
  <c r="Q219" i="12"/>
  <c r="Q218" i="12" s="1"/>
  <c r="V219" i="12"/>
  <c r="V218" i="12" s="1"/>
  <c r="G221" i="12"/>
  <c r="I221" i="12"/>
  <c r="K221" i="12"/>
  <c r="M221" i="12"/>
  <c r="O221" i="12"/>
  <c r="Q221" i="12"/>
  <c r="V221" i="12"/>
  <c r="G224" i="12"/>
  <c r="G223" i="12" s="1"/>
  <c r="I224" i="12"/>
  <c r="I223" i="12" s="1"/>
  <c r="K224" i="12"/>
  <c r="K223" i="12" s="1"/>
  <c r="O224" i="12"/>
  <c r="O223" i="12" s="1"/>
  <c r="Q224" i="12"/>
  <c r="Q223" i="12" s="1"/>
  <c r="V224" i="12"/>
  <c r="V223" i="12" s="1"/>
  <c r="G227" i="12"/>
  <c r="I227" i="12"/>
  <c r="K227" i="12"/>
  <c r="K226" i="12" s="1"/>
  <c r="M227" i="12"/>
  <c r="M226" i="12" s="1"/>
  <c r="O227" i="12"/>
  <c r="Q227" i="12"/>
  <c r="V227" i="12"/>
  <c r="V226" i="12" s="1"/>
  <c r="G228" i="12"/>
  <c r="G226" i="12" s="1"/>
  <c r="I228" i="12"/>
  <c r="K228" i="12"/>
  <c r="M228" i="12"/>
  <c r="O228" i="12"/>
  <c r="O226" i="12" s="1"/>
  <c r="Q228" i="12"/>
  <c r="V228" i="12"/>
  <c r="G230" i="12"/>
  <c r="M230" i="12" s="1"/>
  <c r="I230" i="12"/>
  <c r="K230" i="12"/>
  <c r="O230" i="12"/>
  <c r="Q230" i="12"/>
  <c r="V230" i="12"/>
  <c r="G231" i="12"/>
  <c r="M231" i="12" s="1"/>
  <c r="I231" i="12"/>
  <c r="I226" i="12" s="1"/>
  <c r="K231" i="12"/>
  <c r="O231" i="12"/>
  <c r="Q231" i="12"/>
  <c r="Q226" i="12" s="1"/>
  <c r="V231" i="12"/>
  <c r="G233" i="12"/>
  <c r="G232" i="12" s="1"/>
  <c r="I233" i="12"/>
  <c r="I232" i="12" s="1"/>
  <c r="K233" i="12"/>
  <c r="M233" i="12"/>
  <c r="O233" i="12"/>
  <c r="O232" i="12" s="1"/>
  <c r="Q233" i="12"/>
  <c r="Q232" i="12" s="1"/>
  <c r="V233" i="12"/>
  <c r="G236" i="12"/>
  <c r="M236" i="12" s="1"/>
  <c r="I236" i="12"/>
  <c r="K236" i="12"/>
  <c r="O236" i="12"/>
  <c r="Q236" i="12"/>
  <c r="V236" i="12"/>
  <c r="G239" i="12"/>
  <c r="I239" i="12"/>
  <c r="K239" i="12"/>
  <c r="K232" i="12" s="1"/>
  <c r="M239" i="12"/>
  <c r="O239" i="12"/>
  <c r="Q239" i="12"/>
  <c r="V239" i="12"/>
  <c r="V232" i="12" s="1"/>
  <c r="AE243" i="12"/>
  <c r="I20" i="1"/>
  <c r="I19" i="1"/>
  <c r="I18" i="1"/>
  <c r="I17" i="1"/>
  <c r="I16" i="1"/>
  <c r="G42" i="1"/>
  <c r="G25" i="1" s="1"/>
  <c r="H42" i="1"/>
  <c r="I41" i="1"/>
  <c r="I40" i="1"/>
  <c r="I66" i="1" l="1"/>
  <c r="J65" i="1" s="1"/>
  <c r="J50" i="1"/>
  <c r="J56" i="1"/>
  <c r="J49" i="1"/>
  <c r="J51" i="1"/>
  <c r="J53" i="1"/>
  <c r="J55" i="1"/>
  <c r="J57" i="1"/>
  <c r="J59" i="1"/>
  <c r="J61" i="1"/>
  <c r="J63" i="1"/>
  <c r="A27" i="1"/>
  <c r="A28" i="1" s="1"/>
  <c r="G28" i="1" s="1"/>
  <c r="G27" i="1" s="1"/>
  <c r="G29" i="1" s="1"/>
  <c r="I39" i="1"/>
  <c r="I42" i="1" s="1"/>
  <c r="J41" i="1" s="1"/>
  <c r="M62" i="12"/>
  <c r="M232" i="12"/>
  <c r="M176" i="12"/>
  <c r="AF243" i="12"/>
  <c r="M224" i="12"/>
  <c r="M223" i="12" s="1"/>
  <c r="M155" i="12"/>
  <c r="M154" i="12" s="1"/>
  <c r="M149" i="12"/>
  <c r="M148" i="12" s="1"/>
  <c r="M133" i="12"/>
  <c r="M118" i="12" s="1"/>
  <c r="M88" i="12"/>
  <c r="M87" i="12" s="1"/>
  <c r="M73" i="12"/>
  <c r="M72" i="12" s="1"/>
  <c r="M57" i="12"/>
  <c r="M56" i="12" s="1"/>
  <c r="M16" i="12"/>
  <c r="M8" i="12" s="1"/>
  <c r="J64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8" i="1" l="1"/>
  <c r="J60" i="1"/>
  <c r="J52" i="1"/>
  <c r="J54" i="1"/>
  <c r="J62" i="1"/>
  <c r="J39" i="1"/>
  <c r="J42" i="1" s="1"/>
  <c r="J40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Ondřej Hošek</author>
  </authors>
  <commentList>
    <comment ref="S6" authorId="0" shapeId="0" xr:uid="{5136E6B3-BF00-4007-A06A-89E81D7FB70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54590AC-5210-4799-AF35-8BB2151591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<sst xmlns="http://schemas.openxmlformats.org/spreadsheetml/2006/main" count="1123" uniqueCount="433">
  <si>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</si>
  <si>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</si>
  <si>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</si>
  <si>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</si>
  <si>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</si>
  <si>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</si>
  <si>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</si>
  <si>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</si>
  <si>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</si>
  <si>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</si>
  <si>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</si>
  <si>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</si>
  <si>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</si>
  <si>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</si>
  <si>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</si>
  <si>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</si>
  <si>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</si>
  <si>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</si>
  <si>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</si>
  <si>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</si>
  <si>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</si>
  <si>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</si>
  <si>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</si>
  <si>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</si>
  <si>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</si>
  <si>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</si>
  <si>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</si>
  <si>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</si>
  <si>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</si>
  <si>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</si>
  <si>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</si>
  <si>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</si>
  <si>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</si>
  <si>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</si>
  <si>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</si>
  <si>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</si>
  <si>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</si>
  <si>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</si>
  <si>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</si>
  <si>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</si>
  <si>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</si>
  <si>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</si>
  <si>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</si>
  <si>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</si>
  <si>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Hřiště s umělým trávníkem  18 mm</t>
  </si>
  <si>
    <t>1</t>
  </si>
  <si>
    <t>Rekonstrukce tenisového kurtu</t>
  </si>
  <si>
    <t>Objekt:</t>
  </si>
  <si>
    <t>Rozpočet:</t>
  </si>
  <si>
    <t>2019-05-64</t>
  </si>
  <si>
    <t>Gymnázium Svitavy</t>
  </si>
  <si>
    <t>Stavba</t>
  </si>
  <si>
    <t>Celkem za stavbu</t>
  </si>
  <si>
    <t>CZK</t>
  </si>
  <si>
    <t>Rekapitulace dílů</t>
  </si>
  <si>
    <t>Typ dílu</t>
  </si>
  <si>
    <t>Zemní práce</t>
  </si>
  <si>
    <t>Základy a zvláštní zakládání</t>
  </si>
  <si>
    <t>4</t>
  </si>
  <si>
    <t>Vodorovné konstrukce</t>
  </si>
  <si>
    <t>501</t>
  </si>
  <si>
    <t>Úprava podloží pro sportovní povrchy</t>
  </si>
  <si>
    <t>61</t>
  </si>
  <si>
    <t>Úpravy povrchů vnitřní</t>
  </si>
  <si>
    <t>701</t>
  </si>
  <si>
    <t>sportovní povrchy</t>
  </si>
  <si>
    <t>88</t>
  </si>
  <si>
    <t>Potrubí z drenážek</t>
  </si>
  <si>
    <t>91</t>
  </si>
  <si>
    <t>Doplňující práce na komunikaci</t>
  </si>
  <si>
    <t>96</t>
  </si>
  <si>
    <t>Bourání konstrukcí</t>
  </si>
  <si>
    <t>99</t>
  </si>
  <si>
    <t>Staveništní přesun hmot</t>
  </si>
  <si>
    <t>703</t>
  </si>
  <si>
    <t>Sportovní vybavení</t>
  </si>
  <si>
    <t>704</t>
  </si>
  <si>
    <t>Oplocení</t>
  </si>
  <si>
    <t>711</t>
  </si>
  <si>
    <t>Izolace proti vodě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</si>
  <si>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</si>
  <si>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</si>
  <si>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</si>
  <si>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</si>
  <si>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</si>
  <si>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</si>
  <si>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</si>
  <si>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</si>
  <si>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</si>
  <si>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</si>
  <si>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</si>
  <si>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</si>
  <si>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</si>
  <si>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</si>
  <si>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</si>
  <si>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</si>
  <si>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</si>
  <si>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</si>
  <si>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</si>
  <si>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</si>
  <si>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</si>
  <si>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</si>
  <si>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</si>
  <si>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</si>
  <si>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</si>
  <si>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</si>
  <si>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</si>
  <si>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</si>
  <si>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</si>
  <si>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</si>
  <si>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</si>
  <si>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</si>
  <si>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</si>
  <si>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</si>
  <si>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</si>
  <si>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</si>
  <si>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</si>
  <si>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</si>
  <si>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</si>
  <si>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</si>
  <si>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</si>
  <si>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19/ I</t>
  </si>
  <si>
    <t>Indiv</t>
  </si>
  <si>
    <t>Práce</t>
  </si>
  <si>
    <t>POL1_</t>
  </si>
  <si>
    <t>s přemístěním hmot na skládku na vzdálenost do 3 m nebo s naložením na dopravní prostředek</t>
  </si>
  <si>
    <t>SPI</t>
  </si>
  <si>
    <t>38*1</t>
  </si>
  <si>
    <t>VV</t>
  </si>
  <si>
    <t>113107408R00</t>
  </si>
  <si>
    <t>Odstranění podkladů nebo krytů z kameniva těženého, v ploše jednotlivě nad 50 m2, tloušťka vrstvy 80 mm</t>
  </si>
  <si>
    <t>plocha kurtu : 36,2*19</t>
  </si>
  <si>
    <t>113107612R00</t>
  </si>
  <si>
    <t>Odstranění podkladů nebo krytů z kameniva hrubého drceného, v ploše jednotlivě nad 50 m2, tloušťka vrstvy 120 mm</t>
  </si>
  <si>
    <t>POL1_1</t>
  </si>
  <si>
    <t>plocha hřiště : 36,2*19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</si>
  <si>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</si>
  <si>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</si>
  <si>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</si>
  <si>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</si>
  <si>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strana u asfaltového hřiště : 38</t>
  </si>
  <si>
    <t>122202509R00</t>
  </si>
  <si>
    <t>Odkopávky a prokopávky pro železnice v hornině 3 příplatek k cenám za lepivost horniny</t>
  </si>
  <si>
    <t>m3</t>
  </si>
  <si>
    <t>800-1</t>
  </si>
  <si>
    <t>nezapažené pro spodní stavbu železnic, s přemístěním výkopku v příčných profilech do 15 m nebo s naložením na dopravní prostředek,</t>
  </si>
  <si>
    <t>vsakovací objekt : 3,4*13,85*1,7</t>
  </si>
  <si>
    <t>prohloubení na propustnou vrstvu : 2*(1*1*1)</t>
  </si>
  <si>
    <t>131201111R00</t>
  </si>
  <si>
    <t>Hloubení nezapažených jam a zářezů do 100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</si>
  <si>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</si>
  <si>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133201101R00</t>
  </si>
  <si>
    <t>Hloubení šachet v hornině 3_x000D_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</si>
  <si>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</si>
  <si>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Základy sloupky oplocení : (10+9+7+7)*(0,6*0,6*0,8)</t>
  </si>
  <si>
    <t>Základy sportovní vybavení : 2*(1*1*1)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</si>
  <si>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</si>
  <si>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</si>
  <si>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</si>
  <si>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vsakovací objekt : (3,4*13,85*1,7)*1,3</t>
  </si>
  <si>
    <t>prohloubení na propustnou vrstvu : (2*(1*1*1))*1,3</t>
  </si>
  <si>
    <t>pro sloupky oplocení : ((10+9+7+7)*(0,6*0,6*0,8))*1,3</t>
  </si>
  <si>
    <t>162701109R00</t>
  </si>
  <si>
    <t>Vodorovné přemístění výkopku příplatek k ceně za každých dalších i započatých 1 000 m přes 10 000 m_x000D_
 z horniny 1 až 4</t>
  </si>
  <si>
    <t>vsakovací objekt : (3,4*13,85*1,7)*1,3*26</t>
  </si>
  <si>
    <t>prohloubení na propustnou vrstvu : (2*(1*1*1))*1,3*26</t>
  </si>
  <si>
    <t>pro sloupky oplocení : ((10+9+7+7)*(0,6*0,6*0,8))*1,3*26</t>
  </si>
  <si>
    <t>167101102R00</t>
  </si>
  <si>
    <t>Nakládání, skládání, překládání neulehlého výkopku nakládání výkopku_x000D_
 přes 100 m3, z horniny 1 až 4</t>
  </si>
  <si>
    <t>vsakovací objekt : (3,4*13,85*1,7)</t>
  </si>
  <si>
    <t>prohloubení na propustnou vrstvu : (2*(1*1*1))</t>
  </si>
  <si>
    <t>pro sloupky oplocení : ((10+9+7+7)*(0,6*0,6*0,8))</t>
  </si>
  <si>
    <t>174101101V10</t>
  </si>
  <si>
    <t>Zásyp jam, rýh, šachet se zhutněním, včetně dodávky kameniva frakce 32-63</t>
  </si>
  <si>
    <t>Vlastní</t>
  </si>
  <si>
    <t>Položka obsahuje i přemístění materiálu pro zásyp ze vzdálenosti do 10 m od okraje zásypu.</t>
  </si>
  <si>
    <t>POP</t>
  </si>
  <si>
    <t>4*13,85*1</t>
  </si>
  <si>
    <t>174101101R00</t>
  </si>
  <si>
    <t>Zásyp sypaninou se zhutněním jam, šachet, rýh nebo kolem objektů v těchto vykopávkách</t>
  </si>
  <si>
    <t>z jakékoliv horniny s uložením výkopku po vrstvách,</t>
  </si>
  <si>
    <t>4*13,85*0,7</t>
  </si>
  <si>
    <t>181101102R00</t>
  </si>
  <si>
    <t>Úprava pláně v zářezech v hornině 1 až 4, se zhutněním</t>
  </si>
  <si>
    <t>vyrovnáním výškových rozdílů, ploch vodorovných a ploch do sklonu 1 : 5.</t>
  </si>
  <si>
    <t>36,2*19</t>
  </si>
  <si>
    <t>199000002R00</t>
  </si>
  <si>
    <t>Poplatky za skládku horniny 1- 4</t>
  </si>
  <si>
    <t>vsakovací jímka : 13,85*4*1</t>
  </si>
  <si>
    <t>275311711R00</t>
  </si>
  <si>
    <t>Beton základových patek prostý, kamenem prokládaný třídy C 20/25</t>
  </si>
  <si>
    <t>801-1</t>
  </si>
  <si>
    <t>Základy sportovní vybavení : 2*(1*1*1)*1,05</t>
  </si>
  <si>
    <t>289902111R00</t>
  </si>
  <si>
    <t xml:space="preserve">Otlučení omítek nebo odsekání vrstev betonu otlučení nebo odsekání omítek, stěny,  </t>
  </si>
  <si>
    <t>800-2</t>
  </si>
  <si>
    <t>(36+19)*0,8</t>
  </si>
  <si>
    <t>417321415R00</t>
  </si>
  <si>
    <t>Železobeton ztužujících pásů a věnců třídy C 30/37</t>
  </si>
  <si>
    <t>(36+19)*(0,3*0,2)</t>
  </si>
  <si>
    <t>417351111R00</t>
  </si>
  <si>
    <t>Bednění bočnic ztužujících pásů a věnců včetně vzpěr obě strany, zřízení</t>
  </si>
  <si>
    <t>(36+19)*(0,5*2)</t>
  </si>
  <si>
    <t>417351113R00</t>
  </si>
  <si>
    <t>Bednění bočnic ztužujících pásů a věnců včetně vzpěr obě strany, odstranění</t>
  </si>
  <si>
    <t>417361721R00</t>
  </si>
  <si>
    <t>Výztuž ztužujících pásů a věnců z betonářské oceli BSt 500 S</t>
  </si>
  <si>
    <t>t</t>
  </si>
  <si>
    <t>Včetně distančních prvků.</t>
  </si>
  <si>
    <t>0,1</t>
  </si>
  <si>
    <t>564751111R00</t>
  </si>
  <si>
    <t>Podklad nebo kryt z kameniva hrubého drceného tloušťka po zhutnění 150 mm</t>
  </si>
  <si>
    <t>velikost 32 - 63 mm s rozprostřením a zhutněním</t>
  </si>
  <si>
    <t>564801112VKV</t>
  </si>
  <si>
    <t>Podklad ze štěrkodrti po zhutnění tloušťky 4 cm, kamenivo frakce 4-8</t>
  </si>
  <si>
    <t>564801113TKV</t>
  </si>
  <si>
    <t>Podklad ze štěrkodrti po zhutnění tloušťky 2 cm, kamenivo drcené drobné frakce 0-4 B</t>
  </si>
  <si>
    <t>564811111VKV</t>
  </si>
  <si>
    <t>Podklad ze štěrkodrti po zhutnění tloušťky 5 cm, kamenivo frakce 8-16</t>
  </si>
  <si>
    <t>614471713R00</t>
  </si>
  <si>
    <t>Vyspravení vnitřních betonových a železobetonových konstrukcí a panelů cementovou maltou tloušťky 30 mm</t>
  </si>
  <si>
    <t>801-4</t>
  </si>
  <si>
    <t>614471715R00</t>
  </si>
  <si>
    <t>Vyspravení vnitřních betonových a železobetonových konstrukcí a panelů cementovou maltou adhezní můstek a nátěr antikorozní pro jakoukoliv velikost opravované plochy</t>
  </si>
  <si>
    <t>701000002T00</t>
  </si>
  <si>
    <t>Položení lajn, včetně rozměření a vlepení</t>
  </si>
  <si>
    <t>bez dodávky materiálu</t>
  </si>
  <si>
    <t>tenis : 147</t>
  </si>
  <si>
    <t>volejbal : 83</t>
  </si>
  <si>
    <t>nohejbal : 18</t>
  </si>
  <si>
    <t>701000001T00</t>
  </si>
  <si>
    <t>Položení povrchu z umělé trávy, vlákno 15 - 35 mm</t>
  </si>
  <si>
    <t>POL1_7</t>
  </si>
  <si>
    <t>701000003T00</t>
  </si>
  <si>
    <t>Zapískování umělé trávy - strojem Sand Matic</t>
  </si>
  <si>
    <t>7010004</t>
  </si>
  <si>
    <t>Umělý trávník multisport v. 18 mm</t>
  </si>
  <si>
    <t>Specifikace</t>
  </si>
  <si>
    <t>POL3_</t>
  </si>
  <si>
    <t>J</t>
  </si>
  <si>
    <t>701-00301</t>
  </si>
  <si>
    <t>Lajna pro umělý trávník v. 18 mm   š. 5cm</t>
  </si>
  <si>
    <t>bm</t>
  </si>
  <si>
    <t>POL3_7</t>
  </si>
  <si>
    <t>tenis : 150</t>
  </si>
  <si>
    <t>volejbal : 90</t>
  </si>
  <si>
    <t>nohejbal : 20</t>
  </si>
  <si>
    <t>701-050</t>
  </si>
  <si>
    <t>Lepidlo dvousložkové</t>
  </si>
  <si>
    <t>kg</t>
  </si>
  <si>
    <t>plocha hřiště 0,4kg/1bm : 4*36,2*0,4</t>
  </si>
  <si>
    <t>2*19*0,4</t>
  </si>
  <si>
    <t>lajny 0,5kg/1bm : 147*0,5</t>
  </si>
  <si>
    <t>83*0,5</t>
  </si>
  <si>
    <t>18*0,5</t>
  </si>
  <si>
    <t>701JUTA100A</t>
  </si>
  <si>
    <t>Podkladová páska šířky 30 cm</t>
  </si>
  <si>
    <t>plocha hřiště : 4*36,2</t>
  </si>
  <si>
    <t>2*19</t>
  </si>
  <si>
    <t>lajny : 147</t>
  </si>
  <si>
    <t>83</t>
  </si>
  <si>
    <t>18</t>
  </si>
  <si>
    <t>701Sklopísek</t>
  </si>
  <si>
    <t>Křemičitý písek technický - 03/08</t>
  </si>
  <si>
    <t>36,2*19*10</t>
  </si>
  <si>
    <t>132203302V06</t>
  </si>
  <si>
    <t>Hloubení rýh pro drény, hloubky do 1,1 m, v hor.3</t>
  </si>
  <si>
    <t>V položce jsou započteny i náklady na svislépřemístění výkopku i na odstranění napadané horniny.</t>
  </si>
  <si>
    <t>Hlavní : 36</t>
  </si>
  <si>
    <t>svodné : 9*16</t>
  </si>
  <si>
    <t>212561111RK1</t>
  </si>
  <si>
    <t>Výplň trativodů kamenivem hrubým drceným, frakce 4-16 mm</t>
  </si>
  <si>
    <t>do rýh bez zhutnění s úpravou povrchu výplně,</t>
  </si>
  <si>
    <t>Hlavní : 36*((0,4+0,6/2)*0,3)</t>
  </si>
  <si>
    <t>svodné : 9*16*((0,3+0,4/2)*0,3)</t>
  </si>
  <si>
    <t>871219111R00</t>
  </si>
  <si>
    <t>Kladení dren. potrubí bezvýkop.,flex.PVC, bez obs.</t>
  </si>
  <si>
    <t>Včetně :</t>
  </si>
  <si>
    <t>- proříznutí rýhy,</t>
  </si>
  <si>
    <t>- vtažení flexibilního potrubí.</t>
  </si>
  <si>
    <t>28611223.AR</t>
  </si>
  <si>
    <t>trubka plastová drenážní PVC; ohebná; perforovaná po celém obvodu; DN 100,0 mm</t>
  </si>
  <si>
    <t>SPCM</t>
  </si>
  <si>
    <t>POL3_1</t>
  </si>
  <si>
    <t>9*16</t>
  </si>
  <si>
    <t>28611224.AR</t>
  </si>
  <si>
    <t>trubka plastová drenážní PVC; ohebná; perforovaná po celém obvodu; DN 125,0 mm</t>
  </si>
  <si>
    <t>36</t>
  </si>
  <si>
    <t>28611290R</t>
  </si>
  <si>
    <t>redukce PVC; d = 100,0 mm; d2 = 125 mm; hladká</t>
  </si>
  <si>
    <t>kus</t>
  </si>
  <si>
    <t>9</t>
  </si>
  <si>
    <t>28611304.AR</t>
  </si>
  <si>
    <t>odbočka PVC; 45,0 °; d1 = 125 mm; d2 = 125 mm; SDR 23,8; hladká; DN 125,0 mm; DN2 125 mm</t>
  </si>
  <si>
    <t>RTS 18/ II</t>
  </si>
  <si>
    <t>917862111RT5</t>
  </si>
  <si>
    <t>Osazení silničního nebo chodníkového obrubníku včetně dodávky betonovéího obrubníku_x000D_
 rozměru 1000/100/250 mm, stojatého, s boční opěrou z betonu prostého, do lože z betonu prostého C 12/15</t>
  </si>
  <si>
    <t>S dodáním hmot pro lože tl. 80-100 mm.</t>
  </si>
  <si>
    <t>36+19</t>
  </si>
  <si>
    <t>918101111R00</t>
  </si>
  <si>
    <t>Lože pod obrubníky, krajníky nebo obruby z betonu prostého C 12/15</t>
  </si>
  <si>
    <t>z dlažebních kostek z betonu prostého</t>
  </si>
  <si>
    <t>(36+19)*0,06</t>
  </si>
  <si>
    <t>961044111R00</t>
  </si>
  <si>
    <t>Bourání základů z betonu prostého</t>
  </si>
  <si>
    <t>801-3</t>
  </si>
  <si>
    <t>nebo vybourání otvorů průřezové plochy přes 4 m2 v základech,</t>
  </si>
  <si>
    <t>(36+19)*0,3*0,6</t>
  </si>
  <si>
    <t>998222012R00</t>
  </si>
  <si>
    <t xml:space="preserve">Přesun hmot, plochy pro tělovýchovu zpevněná plocha z kameniva,  </t>
  </si>
  <si>
    <t>823-1</t>
  </si>
  <si>
    <t>Přesun hmot</t>
  </si>
  <si>
    <t>POL7_</t>
  </si>
  <si>
    <t>703000201T00</t>
  </si>
  <si>
    <t>Kompletace sport. vyb. do již osazených pouzder</t>
  </si>
  <si>
    <t>kpl</t>
  </si>
  <si>
    <t>703KV15935097dl</t>
  </si>
  <si>
    <t>Volejbalová síť s ocel.lan.,2mmPP,černá lanko 16m</t>
  </si>
  <si>
    <t>703KV15945048</t>
  </si>
  <si>
    <t>Anténky na volejbal</t>
  </si>
  <si>
    <t>pár</t>
  </si>
  <si>
    <t>703KV21005053T</t>
  </si>
  <si>
    <t>Tenisová síť PP, 3mm s polyester. páskou, černá</t>
  </si>
  <si>
    <t>KV/10</t>
  </si>
  <si>
    <t>703KV21965308T</t>
  </si>
  <si>
    <t>Wimbledon se sponou - PES</t>
  </si>
  <si>
    <t>703-T2001PozT</t>
  </si>
  <si>
    <t>Tenis do pouzder - povrchová úprava žár.pozink</t>
  </si>
  <si>
    <t>sada</t>
  </si>
  <si>
    <t>P</t>
  </si>
  <si>
    <t>703-T4013T</t>
  </si>
  <si>
    <t>Závaží na středovou pásku</t>
  </si>
  <si>
    <t>T</t>
  </si>
  <si>
    <t>703-V1003</t>
  </si>
  <si>
    <t>Odbíjená do pouzder, školní, prům. sloupku 102 mm</t>
  </si>
  <si>
    <t>703-V8007</t>
  </si>
  <si>
    <t>Pouzdra,volejbal a tenis - pr.104mm,žár.pozink,ven</t>
  </si>
  <si>
    <t>703-V8008</t>
  </si>
  <si>
    <t>Víčka na pouzdra s přírubou - pro venkovní povrchy</t>
  </si>
  <si>
    <t>767920211TPX</t>
  </si>
  <si>
    <t>Montáž vrat na ocelové sloupky</t>
  </si>
  <si>
    <t>338171123T07</t>
  </si>
  <si>
    <t>Osazení sloupků plot.ocelových,zabet.B 30 včetně betonu a vrtání děr,bez dodávky sloupků</t>
  </si>
  <si>
    <t>Základy sloupky oplocení : (10+9+7+7)</t>
  </si>
  <si>
    <t>338171126T06</t>
  </si>
  <si>
    <t>Osazení zavětrovacích prvků na oplocení</t>
  </si>
  <si>
    <t>8+4</t>
  </si>
  <si>
    <t>348401350</t>
  </si>
  <si>
    <t>Osazení napínacího drátu na oplocení do 15° sklonu svahu</t>
  </si>
  <si>
    <t>4*2*(36+19)</t>
  </si>
  <si>
    <t>348401360</t>
  </si>
  <si>
    <t>Přiháčkování strojového pletiva k napínacímu drátu na oplocení ve sklonu svahu do 15°</t>
  </si>
  <si>
    <t>777AZPLOT-0009T</t>
  </si>
  <si>
    <t>Napínací drát ZN+PVC2,5/3,5 baleno po 78 m</t>
  </si>
  <si>
    <t>4*2*(36+19)*1,05</t>
  </si>
  <si>
    <t>777AZPLOT-0010T</t>
  </si>
  <si>
    <t>Vázací drát ZN+PVC  baleno po 24 m</t>
  </si>
  <si>
    <t>150</t>
  </si>
  <si>
    <t>777AZPLOT-0101T</t>
  </si>
  <si>
    <t>Pletivo čtyřhr.TENIS 45x45x2,3/2,7 v.3m BND</t>
  </si>
  <si>
    <t>37+19+37+19</t>
  </si>
  <si>
    <t>777DIRICX-0011T</t>
  </si>
  <si>
    <t>Branka 2x2m, dvoukřídlová na sloupky,klika + FAB</t>
  </si>
  <si>
    <t>ks</t>
  </si>
  <si>
    <t>D</t>
  </si>
  <si>
    <t>777DIRICX-0242T</t>
  </si>
  <si>
    <t>Sloupek STANDART Plus 2,5/60  l=500 cm</t>
  </si>
  <si>
    <t xml:space="preserve">Kg    </t>
  </si>
  <si>
    <t>33*3,8*3</t>
  </si>
  <si>
    <t>777DIRICX-0259</t>
  </si>
  <si>
    <t>Vzpěra  komaxit 48/2,5 l=400 cm bez ukončení</t>
  </si>
  <si>
    <t>12*4*3</t>
  </si>
  <si>
    <t>777DIRICX-0309</t>
  </si>
  <si>
    <t>Hlava vzpěry ke sloupku  - litina+PVC 48 m</t>
  </si>
  <si>
    <t>2*24</t>
  </si>
  <si>
    <t>777DIRICX-0312</t>
  </si>
  <si>
    <t>Objímka+šroub+marka na pr.60 mm</t>
  </si>
  <si>
    <t>2*12</t>
  </si>
  <si>
    <t>998767201R00</t>
  </si>
  <si>
    <t>Přesun hmot pro kovové stavební doplňk. konstrukce v objektech výšky do 6 m</t>
  </si>
  <si>
    <t>800-767</t>
  </si>
  <si>
    <t>50 m vodorovně</t>
  </si>
  <si>
    <t>711131102T00</t>
  </si>
  <si>
    <t>Položení separační vrstvy z geotektilie NETEXA 200</t>
  </si>
  <si>
    <t>Plochy izolací jednotlivě menší než 10 m2 se oceňují s příplatkem položka 711 19 - 9096 a to jen při položení pásů za použití natěradel za horka (nikoliv při položení pásů pouze na sucho).Při stanovení množství izolace se z celkového množství neodečítají otvory nebo neizolované plochy menší než 2 m2.</t>
  </si>
  <si>
    <t>Pásy nebo tkaniny se oceňují ve specifikaci, doporučená spotřeba pásů 1,15 m2/m2, tkanin 1,11 m2/m2.</t>
  </si>
  <si>
    <t>dno+vršek (20% přesahy) : 2*13,85*4*1,2</t>
  </si>
  <si>
    <t>delší strany boky (20% přesahy) : 2*13,85*1*1,2</t>
  </si>
  <si>
    <t>kratší strany boky (20% přesahy) : 2*4*1*1,2</t>
  </si>
  <si>
    <t>67352004R</t>
  </si>
  <si>
    <t>geotextilie PET; funkce drenážní, separační, ochranná, filtrační; plošná hmotnost 300 g/m2</t>
  </si>
  <si>
    <t>767996801R00</t>
  </si>
  <si>
    <t>Demontáž ostatních doplňků staveb atypických konstrukcí_x000D_
 o hmotnosti přes 20 do 50 kg</t>
  </si>
  <si>
    <t>Sloupky oplocení : 30*15</t>
  </si>
  <si>
    <t>767-oplocení</t>
  </si>
  <si>
    <t>Demontáž drátěného pletiva</t>
  </si>
  <si>
    <t>36+19+36+19</t>
  </si>
  <si>
    <t>783896211R00</t>
  </si>
  <si>
    <t>Nátěry betonových podlah akrylátové 2xemail</t>
  </si>
  <si>
    <t>800-783</t>
  </si>
  <si>
    <t>979094211R00</t>
  </si>
  <si>
    <t>Nakládání nebo překládání vybourané suti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</si>
  <si>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</si>
  <si>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</si>
  <si>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</si>
  <si>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</si>
  <si>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</si>
  <si>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</si>
  <si>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</si>
  <si>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979990001R00</t>
  </si>
  <si>
    <t>Poplatek za skládku stavební suti</t>
  </si>
  <si>
    <t>005121010R</t>
  </si>
  <si>
    <t>Vybudování zařízení staveniště</t>
  </si>
  <si>
    <t>Soubor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</si>
  <si>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</si>
  <si>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</si>
  <si>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</si>
  <si>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</si>
  <si>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</si>
  <si>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</si>
  <si>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</si>
  <si>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</si>
  <si>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</si>
  <si>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SUM</t>
  </si>
  <si>
    <t>END</t>
  </si>
  <si>
    <t>Gymnázium, obchodní akademie, vyšší odborná škola a</t>
  </si>
  <si>
    <t>jazyková škola s právem státní jazykové zkoušky Svitavy</t>
  </si>
  <si>
    <t>Sokolovská 1638/1 , 568 02 Svitavy</t>
  </si>
  <si>
    <t>JanSport Projekt, s.r.o.</t>
  </si>
  <si>
    <t>Dědina 447</t>
  </si>
  <si>
    <t>683 54</t>
  </si>
  <si>
    <t>Otnice</t>
  </si>
  <si>
    <t>06027504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</si>
</sst>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6" xfId="0" applyBorder="1" applyAlignment="1"/>
    <xf numFmtId="0" fontId="0" fillId="0" borderId="6" xfId="0" applyBorder="1" applyAlignment="1">
      <alignment vertical="center"/>
    </xf>
    <xf numFmtId="49" fontId="8" fillId="0" borderId="0" xfId="0" applyNumberFormat="1" applyFont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MtwRFIka41aSzIwn8jtneXC34icqa6LZFHHJ7elqi5GoZ8XphfGOJs3GuGkEaBYk0hL4u3cGlK0RnOMQdX8lcQ==" saltValue="pqJBr4zJgPOuXUJz97Q45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F6" sqref="F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7" t="s">
        <v>36</v>
      </c>
      <c r="B1" s="89" t="s">
        <v>41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5">
      <c r="A2" s="3"/>
      <c r="B2" s="105" t="s">
        <v>22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5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5">
      <c r="A4" s="104">
        <v>360793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5">
      <c r="A5" s="3"/>
      <c r="B5" s="42" t="s">
        <v>42</v>
      </c>
      <c r="C5" s="4"/>
      <c r="D5" s="261" t="s">
        <v>425</v>
      </c>
      <c r="E5" s="260"/>
      <c r="F5" s="260"/>
      <c r="G5" s="260"/>
      <c r="H5" s="26" t="s">
        <v>40</v>
      </c>
      <c r="I5" s="30"/>
      <c r="J5" s="10"/>
    </row>
    <row r="6" spans="1:15" ht="15.75" customHeight="1" x14ac:dyDescent="0.25">
      <c r="A6" s="3"/>
      <c r="B6" s="37"/>
      <c r="C6" s="24"/>
      <c r="D6" s="261" t="s">
        <v>426</v>
      </c>
      <c r="E6" s="260"/>
      <c r="F6" s="260"/>
      <c r="G6" s="260"/>
      <c r="H6" s="26" t="s">
        <v>34</v>
      </c>
      <c r="I6" s="30"/>
      <c r="J6" s="10"/>
    </row>
    <row r="7" spans="1:15" ht="15.75" customHeight="1" x14ac:dyDescent="0.25">
      <c r="A7" s="3"/>
      <c r="B7" s="38"/>
      <c r="C7" s="25"/>
      <c r="D7" s="262" t="s">
        <v>427</v>
      </c>
      <c r="E7" s="263"/>
      <c r="F7" s="263"/>
      <c r="G7" s="263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264"/>
      <c r="E8" s="259"/>
      <c r="F8" s="259"/>
      <c r="G8" s="265"/>
      <c r="H8" s="26" t="s">
        <v>40</v>
      </c>
      <c r="I8" s="30"/>
      <c r="J8" s="10"/>
    </row>
    <row r="9" spans="1:15" ht="15.75" hidden="1" customHeight="1" x14ac:dyDescent="0.25">
      <c r="A9" s="3"/>
      <c r="B9" s="3"/>
      <c r="C9" s="4"/>
      <c r="D9" s="264"/>
      <c r="E9" s="259"/>
      <c r="F9" s="259"/>
      <c r="G9" s="265"/>
      <c r="H9" s="26" t="s">
        <v>34</v>
      </c>
      <c r="I9" s="30"/>
      <c r="J9" s="10"/>
    </row>
    <row r="10" spans="1:15" ht="15.75" hidden="1" customHeight="1" x14ac:dyDescent="0.25">
      <c r="A10" s="3"/>
      <c r="B10" s="47"/>
      <c r="C10" s="25"/>
      <c r="D10" s="266"/>
      <c r="E10" s="268"/>
      <c r="F10" s="268"/>
      <c r="G10" s="267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96" t="s">
        <v>428</v>
      </c>
      <c r="E11" s="96"/>
      <c r="F11" s="96"/>
      <c r="G11" s="96"/>
      <c r="H11" s="26" t="s">
        <v>40</v>
      </c>
      <c r="I11" s="269" t="s">
        <v>432</v>
      </c>
      <c r="J11" s="10"/>
    </row>
    <row r="12" spans="1:15" ht="15.75" customHeight="1" x14ac:dyDescent="0.25">
      <c r="A12" s="3"/>
      <c r="B12" s="37"/>
      <c r="C12" s="24"/>
      <c r="D12" s="86" t="s">
        <v>429</v>
      </c>
      <c r="E12" s="86"/>
      <c r="F12" s="86"/>
      <c r="G12" s="86"/>
      <c r="H12" s="26" t="s">
        <v>34</v>
      </c>
      <c r="I12" s="122"/>
      <c r="J12" s="10"/>
    </row>
    <row r="13" spans="1:15" ht="15.75" customHeight="1" x14ac:dyDescent="0.25">
      <c r="A13" s="3"/>
      <c r="B13" s="38"/>
      <c r="C13" s="25"/>
      <c r="D13" s="262" t="s">
        <v>430</v>
      </c>
      <c r="E13" s="87" t="s">
        <v>431</v>
      </c>
      <c r="F13" s="88"/>
      <c r="G13" s="88"/>
      <c r="H13" s="27"/>
      <c r="I13" s="31"/>
      <c r="J13" s="46"/>
    </row>
    <row r="14" spans="1:15" ht="24" customHeight="1" x14ac:dyDescent="0.25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5">
      <c r="A15" s="3"/>
      <c r="B15" s="47" t="s">
        <v>32</v>
      </c>
      <c r="C15" s="66"/>
      <c r="D15" s="48"/>
      <c r="E15" s="95"/>
      <c r="F15" s="95"/>
      <c r="G15" s="97"/>
      <c r="H15" s="97"/>
      <c r="I15" s="97" t="s">
        <v>29</v>
      </c>
      <c r="J15" s="98"/>
    </row>
    <row r="16" spans="1:15" ht="23.25" customHeight="1" x14ac:dyDescent="0.25">
      <c r="A16" s="188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SUMIF(F49:F65,A16,I49:I65)+SUMIF(F49:F65,"PSU",I49:I65)</f>
        <v>0</v>
      </c>
      <c r="J16" s="81"/>
    </row>
    <row r="17" spans="1:10" ht="23.25" customHeight="1" x14ac:dyDescent="0.25">
      <c r="A17" s="188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SUMIF(F49:F65,A17,I49:I65)</f>
        <v>0</v>
      </c>
      <c r="J17" s="81"/>
    </row>
    <row r="18" spans="1:10" ht="23.25" customHeight="1" x14ac:dyDescent="0.25">
      <c r="A18" s="188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SUMIF(F49:F65,A18,I49:I65)</f>
        <v>0</v>
      </c>
      <c r="J18" s="81"/>
    </row>
    <row r="19" spans="1:10" ht="23.25" customHeight="1" x14ac:dyDescent="0.25">
      <c r="A19" s="188" t="s">
        <v>87</v>
      </c>
      <c r="B19" s="51" t="s">
        <v>27</v>
      </c>
      <c r="C19" s="52"/>
      <c r="D19" s="53"/>
      <c r="E19" s="79"/>
      <c r="F19" s="80"/>
      <c r="G19" s="79"/>
      <c r="H19" s="80"/>
      <c r="I19" s="79">
        <f>SUMIF(F49:F65,A19,I49:I65)</f>
        <v>0</v>
      </c>
      <c r="J19" s="81"/>
    </row>
    <row r="20" spans="1:10" ht="23.25" customHeight="1" x14ac:dyDescent="0.25">
      <c r="A20" s="188" t="s">
        <v>88</v>
      </c>
      <c r="B20" s="51" t="s">
        <v>28</v>
      </c>
      <c r="C20" s="52"/>
      <c r="D20" s="53"/>
      <c r="E20" s="79"/>
      <c r="F20" s="80"/>
      <c r="G20" s="79"/>
      <c r="H20" s="80"/>
      <c r="I20" s="79">
        <f>SUMIF(F49:F65,A20,I49:I65)</f>
        <v>0</v>
      </c>
      <c r="J20" s="81"/>
    </row>
    <row r="21" spans="1:10" ht="23.25" customHeight="1" x14ac:dyDescent="0.25">
      <c r="A21" s="3"/>
      <c r="B21" s="68" t="s">
        <v>29</v>
      </c>
      <c r="C21" s="69"/>
      <c r="D21" s="70"/>
      <c r="E21" s="82"/>
      <c r="F21" s="99"/>
      <c r="G21" s="82"/>
      <c r="H21" s="99"/>
      <c r="I21" s="82">
        <f>SUM(I16:J20)</f>
        <v>0</v>
      </c>
      <c r="J21" s="83"/>
    </row>
    <row r="22" spans="1:10" ht="33" customHeight="1" x14ac:dyDescent="0.25">
      <c r="A22" s="3"/>
      <c r="B22" s="59" t="s">
        <v>33</v>
      </c>
      <c r="C22" s="52"/>
      <c r="D22" s="53"/>
      <c r="E22" s="58"/>
      <c r="F22" s="55"/>
      <c r="G22" s="45"/>
      <c r="H22" s="45"/>
      <c r="I22" s="45"/>
      <c r="J22" s="56"/>
    </row>
    <row r="23" spans="1:10" ht="23.25" customHeight="1" x14ac:dyDescent="0.25">
      <c r="A23" s="3"/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hidden="1" customHeight="1" x14ac:dyDescent="0.25">
      <c r="A24" s="3"/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I23*E23/100</f>
        <v>0</v>
      </c>
      <c r="H24" s="76"/>
      <c r="I24" s="76"/>
      <c r="J24" s="56" t="str">
        <f t="shared" si="0"/>
        <v>CZK</v>
      </c>
    </row>
    <row r="25" spans="1:10" ht="23.25" customHeight="1" x14ac:dyDescent="0.25">
      <c r="A25" s="3"/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92">
        <f>I25*E25/100</f>
        <v>0</v>
      </c>
      <c r="H26" s="93"/>
      <c r="I26" s="93"/>
      <c r="J26" s="50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94">
        <f>CenaCelkemBezDPH-(ZakladDPHSni+ZakladDPHZakl)</f>
        <v>0</v>
      </c>
      <c r="H27" s="94"/>
      <c r="I27" s="94"/>
      <c r="J27" s="57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1" t="s">
        <v>23</v>
      </c>
      <c r="C28" s="162"/>
      <c r="D28" s="162"/>
      <c r="E28" s="163"/>
      <c r="F28" s="164"/>
      <c r="G28" s="165">
        <f>IF(A28&gt;50, ROUNDUP(A27, 0), ROUNDDOWN(A27, 0))</f>
        <v>0</v>
      </c>
      <c r="H28" s="165"/>
      <c r="I28" s="165"/>
      <c r="J28" s="166" t="str">
        <f t="shared" si="0"/>
        <v>CZK</v>
      </c>
    </row>
    <row r="29" spans="1:10" ht="27.75" hidden="1" customHeight="1" thickBot="1" x14ac:dyDescent="0.3">
      <c r="A29" s="3"/>
      <c r="B29" s="161" t="s">
        <v>35</v>
      </c>
      <c r="C29" s="167"/>
      <c r="D29" s="167"/>
      <c r="E29" s="167"/>
      <c r="F29" s="167"/>
      <c r="G29" s="168">
        <f>ZakladDPHSni+DPHSni+ZakladDPHZakl+DPHZakl+Zaokrouhleni</f>
        <v>0</v>
      </c>
      <c r="H29" s="168"/>
      <c r="I29" s="168"/>
      <c r="J29" s="169" t="s">
        <v>53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43621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84"/>
      <c r="E34" s="85"/>
      <c r="F34" s="29"/>
      <c r="G34" s="84"/>
      <c r="H34" s="85"/>
      <c r="I34" s="85"/>
      <c r="J34" s="34"/>
    </row>
    <row r="35" spans="1:10" ht="12.75" customHeight="1" x14ac:dyDescent="0.25">
      <c r="A35" s="3"/>
      <c r="B35" s="3"/>
      <c r="C35" s="4"/>
      <c r="D35" s="74" t="s">
        <v>2</v>
      </c>
      <c r="E35" s="74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28" t="s">
        <v>16</v>
      </c>
      <c r="C37" s="129"/>
      <c r="D37" s="129"/>
      <c r="E37" s="129"/>
      <c r="F37" s="130"/>
      <c r="G37" s="130"/>
      <c r="H37" s="130"/>
      <c r="I37" s="130"/>
      <c r="J37" s="129"/>
    </row>
    <row r="38" spans="1:10" ht="25.5" hidden="1" customHeight="1" x14ac:dyDescent="0.25">
      <c r="A38" s="127" t="s">
        <v>37</v>
      </c>
      <c r="B38" s="131" t="s">
        <v>17</v>
      </c>
      <c r="C38" s="132" t="s">
        <v>5</v>
      </c>
      <c r="D38" s="133"/>
      <c r="E38" s="133"/>
      <c r="F38" s="134" t="str">
        <f>B23</f>
        <v>Základ pro sníženou DPH</v>
      </c>
      <c r="G38" s="134" t="str">
        <f>B25</f>
        <v>Základ pro základní DPH</v>
      </c>
      <c r="H38" s="135" t="s">
        <v>18</v>
      </c>
      <c r="I38" s="136" t="s">
        <v>1</v>
      </c>
      <c r="J38" s="137" t="s">
        <v>0</v>
      </c>
    </row>
    <row r="39" spans="1:10" ht="25.5" hidden="1" customHeight="1" x14ac:dyDescent="0.25">
      <c r="A39" s="127">
        <v>1</v>
      </c>
      <c r="B39" s="138" t="s">
        <v>51</v>
      </c>
      <c r="C39" s="139"/>
      <c r="D39" s="140"/>
      <c r="E39" s="140"/>
      <c r="F39" s="141">
        <f>'1 2 Pol'!AE243</f>
        <v>0</v>
      </c>
      <c r="G39" s="142">
        <f>'1 2 Pol'!AF243</f>
        <v>0</v>
      </c>
      <c r="H39" s="143"/>
      <c r="I39" s="144">
        <f>F39+G39+H39</f>
        <v>0</v>
      </c>
      <c r="J39" s="145" t="str">
        <f>IF(CenaCelkemVypocet=0,"",I39/CenaCelkemVypocet*100)</f>
        <v/>
      </c>
    </row>
    <row r="40" spans="1:10" ht="25.5" hidden="1" customHeight="1" x14ac:dyDescent="0.25">
      <c r="A40" s="127">
        <v>2</v>
      </c>
      <c r="B40" s="146" t="s">
        <v>45</v>
      </c>
      <c r="C40" s="147" t="s">
        <v>46</v>
      </c>
      <c r="D40" s="148"/>
      <c r="E40" s="148"/>
      <c r="F40" s="149">
        <f>'1 2 Pol'!AE243</f>
        <v>0</v>
      </c>
      <c r="G40" s="150">
        <f>'1 2 Pol'!AF243</f>
        <v>0</v>
      </c>
      <c r="H40" s="150"/>
      <c r="I40" s="151">
        <f>F40+G40+H40</f>
        <v>0</v>
      </c>
      <c r="J40" s="152" t="str">
        <f>IF(CenaCelkemVypocet=0,"",I40/CenaCelkemVypocet*100)</f>
        <v/>
      </c>
    </row>
    <row r="41" spans="1:10" ht="25.5" hidden="1" customHeight="1" x14ac:dyDescent="0.25">
      <c r="A41" s="127">
        <v>3</v>
      </c>
      <c r="B41" s="153" t="s">
        <v>43</v>
      </c>
      <c r="C41" s="139" t="s">
        <v>44</v>
      </c>
      <c r="D41" s="140"/>
      <c r="E41" s="140"/>
      <c r="F41" s="154">
        <f>'1 2 Pol'!AE243</f>
        <v>0</v>
      </c>
      <c r="G41" s="143">
        <f>'1 2 Pol'!AF243</f>
        <v>0</v>
      </c>
      <c r="H41" s="143"/>
      <c r="I41" s="144">
        <f>F41+G41+H41</f>
        <v>0</v>
      </c>
      <c r="J41" s="145" t="str">
        <f>IF(CenaCelkemVypocet=0,"",I41/CenaCelkemVypocet*100)</f>
        <v/>
      </c>
    </row>
    <row r="42" spans="1:10" ht="25.5" hidden="1" customHeight="1" x14ac:dyDescent="0.25">
      <c r="A42" s="127"/>
      <c r="B42" s="155" t="s">
        <v>52</v>
      </c>
      <c r="C42" s="156"/>
      <c r="D42" s="156"/>
      <c r="E42" s="156"/>
      <c r="F42" s="157">
        <f>SUMIF(A39:A41,"=1",F39:F41)</f>
        <v>0</v>
      </c>
      <c r="G42" s="158">
        <f>SUMIF(A39:A41,"=1",G39:G41)</f>
        <v>0</v>
      </c>
      <c r="H42" s="158">
        <f>SUMIF(A39:A41,"=1",H39:H41)</f>
        <v>0</v>
      </c>
      <c r="I42" s="159">
        <f>SUMIF(A39:A41,"=1",I39:I41)</f>
        <v>0</v>
      </c>
      <c r="J42" s="160">
        <f>SUMIF(A39:A41,"=1",J39:J41)</f>
        <v>0</v>
      </c>
    </row>
    <row r="46" spans="1:10" ht="15.6" x14ac:dyDescent="0.3">
      <c r="B46" s="170" t="s">
        <v>54</v>
      </c>
    </row>
    <row r="48" spans="1:10" ht="25.5" customHeight="1" x14ac:dyDescent="0.25">
      <c r="A48" s="171"/>
      <c r="B48" s="174" t="s">
        <v>17</v>
      </c>
      <c r="C48" s="174" t="s">
        <v>5</v>
      </c>
      <c r="D48" s="175"/>
      <c r="E48" s="175"/>
      <c r="F48" s="176" t="s">
        <v>55</v>
      </c>
      <c r="G48" s="176"/>
      <c r="H48" s="176"/>
      <c r="I48" s="176" t="s">
        <v>29</v>
      </c>
      <c r="J48" s="176" t="s">
        <v>0</v>
      </c>
    </row>
    <row r="49" spans="1:10" ht="25.5" customHeight="1" x14ac:dyDescent="0.25">
      <c r="A49" s="172"/>
      <c r="B49" s="177" t="s">
        <v>45</v>
      </c>
      <c r="C49" s="178" t="s">
        <v>56</v>
      </c>
      <c r="D49" s="179"/>
      <c r="E49" s="179"/>
      <c r="F49" s="184" t="s">
        <v>24</v>
      </c>
      <c r="G49" s="185"/>
      <c r="H49" s="185"/>
      <c r="I49" s="185">
        <f>'1 2 Pol'!G8</f>
        <v>0</v>
      </c>
      <c r="J49" s="182" t="str">
        <f>IF(I66=0,"",I49/I66*100)</f>
        <v/>
      </c>
    </row>
    <row r="50" spans="1:10" ht="25.5" customHeight="1" x14ac:dyDescent="0.25">
      <c r="A50" s="172"/>
      <c r="B50" s="177" t="s">
        <v>43</v>
      </c>
      <c r="C50" s="178" t="s">
        <v>57</v>
      </c>
      <c r="D50" s="179"/>
      <c r="E50" s="179"/>
      <c r="F50" s="184" t="s">
        <v>24</v>
      </c>
      <c r="G50" s="185"/>
      <c r="H50" s="185"/>
      <c r="I50" s="185">
        <f>'1 2 Pol'!G56</f>
        <v>0</v>
      </c>
      <c r="J50" s="182" t="str">
        <f>IF(I66=0,"",I50/I66*100)</f>
        <v/>
      </c>
    </row>
    <row r="51" spans="1:10" ht="25.5" customHeight="1" x14ac:dyDescent="0.25">
      <c r="A51" s="172"/>
      <c r="B51" s="177" t="s">
        <v>58</v>
      </c>
      <c r="C51" s="178" t="s">
        <v>59</v>
      </c>
      <c r="D51" s="179"/>
      <c r="E51" s="179"/>
      <c r="F51" s="184" t="s">
        <v>24</v>
      </c>
      <c r="G51" s="185"/>
      <c r="H51" s="185"/>
      <c r="I51" s="185">
        <f>'1 2 Pol'!G62</f>
        <v>0</v>
      </c>
      <c r="J51" s="182" t="str">
        <f>IF(I66=0,"",I51/I66*100)</f>
        <v/>
      </c>
    </row>
    <row r="52" spans="1:10" ht="25.5" customHeight="1" x14ac:dyDescent="0.25">
      <c r="A52" s="172"/>
      <c r="B52" s="177" t="s">
        <v>60</v>
      </c>
      <c r="C52" s="178" t="s">
        <v>61</v>
      </c>
      <c r="D52" s="179"/>
      <c r="E52" s="179"/>
      <c r="F52" s="184" t="s">
        <v>24</v>
      </c>
      <c r="G52" s="185"/>
      <c r="H52" s="185"/>
      <c r="I52" s="185">
        <f>'1 2 Pol'!G72</f>
        <v>0</v>
      </c>
      <c r="J52" s="182" t="str">
        <f>IF(I66=0,"",I52/I66*100)</f>
        <v/>
      </c>
    </row>
    <row r="53" spans="1:10" ht="25.5" customHeight="1" x14ac:dyDescent="0.25">
      <c r="A53" s="172"/>
      <c r="B53" s="177" t="s">
        <v>62</v>
      </c>
      <c r="C53" s="178" t="s">
        <v>63</v>
      </c>
      <c r="D53" s="179"/>
      <c r="E53" s="179"/>
      <c r="F53" s="184" t="s">
        <v>24</v>
      </c>
      <c r="G53" s="185"/>
      <c r="H53" s="185"/>
      <c r="I53" s="185">
        <f>'1 2 Pol'!G82</f>
        <v>0</v>
      </c>
      <c r="J53" s="182" t="str">
        <f>IF(I66=0,"",I53/I66*100)</f>
        <v/>
      </c>
    </row>
    <row r="54" spans="1:10" ht="25.5" customHeight="1" x14ac:dyDescent="0.25">
      <c r="A54" s="172"/>
      <c r="B54" s="177" t="s">
        <v>64</v>
      </c>
      <c r="C54" s="178" t="s">
        <v>65</v>
      </c>
      <c r="D54" s="179"/>
      <c r="E54" s="179"/>
      <c r="F54" s="184" t="s">
        <v>24</v>
      </c>
      <c r="G54" s="185"/>
      <c r="H54" s="185"/>
      <c r="I54" s="185">
        <f>'1 2 Pol'!G87</f>
        <v>0</v>
      </c>
      <c r="J54" s="182" t="str">
        <f>IF(I66=0,"",I54/I66*100)</f>
        <v/>
      </c>
    </row>
    <row r="55" spans="1:10" ht="25.5" customHeight="1" x14ac:dyDescent="0.25">
      <c r="A55" s="172"/>
      <c r="B55" s="177" t="s">
        <v>66</v>
      </c>
      <c r="C55" s="178" t="s">
        <v>67</v>
      </c>
      <c r="D55" s="179"/>
      <c r="E55" s="179"/>
      <c r="F55" s="184" t="s">
        <v>24</v>
      </c>
      <c r="G55" s="185"/>
      <c r="H55" s="185"/>
      <c r="I55" s="185">
        <f>'1 2 Pol'!G118</f>
        <v>0</v>
      </c>
      <c r="J55" s="182" t="str">
        <f>IF(I66=0,"",I55/I66*100)</f>
        <v/>
      </c>
    </row>
    <row r="56" spans="1:10" ht="25.5" customHeight="1" x14ac:dyDescent="0.25">
      <c r="A56" s="172"/>
      <c r="B56" s="177" t="s">
        <v>68</v>
      </c>
      <c r="C56" s="178" t="s">
        <v>69</v>
      </c>
      <c r="D56" s="179"/>
      <c r="E56" s="179"/>
      <c r="F56" s="184" t="s">
        <v>24</v>
      </c>
      <c r="G56" s="185"/>
      <c r="H56" s="185"/>
      <c r="I56" s="185">
        <f>'1 2 Pol'!G141</f>
        <v>0</v>
      </c>
      <c r="J56" s="182" t="str">
        <f>IF(I66=0,"",I56/I66*100)</f>
        <v/>
      </c>
    </row>
    <row r="57" spans="1:10" ht="25.5" customHeight="1" x14ac:dyDescent="0.25">
      <c r="A57" s="172"/>
      <c r="B57" s="177" t="s">
        <v>70</v>
      </c>
      <c r="C57" s="178" t="s">
        <v>71</v>
      </c>
      <c r="D57" s="179"/>
      <c r="E57" s="179"/>
      <c r="F57" s="184" t="s">
        <v>24</v>
      </c>
      <c r="G57" s="185"/>
      <c r="H57" s="185"/>
      <c r="I57" s="185">
        <f>'1 2 Pol'!G148</f>
        <v>0</v>
      </c>
      <c r="J57" s="182" t="str">
        <f>IF(I66=0,"",I57/I66*100)</f>
        <v/>
      </c>
    </row>
    <row r="58" spans="1:10" ht="25.5" customHeight="1" x14ac:dyDescent="0.25">
      <c r="A58" s="172"/>
      <c r="B58" s="177" t="s">
        <v>72</v>
      </c>
      <c r="C58" s="178" t="s">
        <v>73</v>
      </c>
      <c r="D58" s="179"/>
      <c r="E58" s="179"/>
      <c r="F58" s="184" t="s">
        <v>24</v>
      </c>
      <c r="G58" s="185"/>
      <c r="H58" s="185"/>
      <c r="I58" s="185">
        <f>'1 2 Pol'!G152</f>
        <v>0</v>
      </c>
      <c r="J58" s="182" t="str">
        <f>IF(I66=0,"",I58/I66*100)</f>
        <v/>
      </c>
    </row>
    <row r="59" spans="1:10" ht="25.5" customHeight="1" x14ac:dyDescent="0.25">
      <c r="A59" s="172"/>
      <c r="B59" s="177" t="s">
        <v>74</v>
      </c>
      <c r="C59" s="178" t="s">
        <v>75</v>
      </c>
      <c r="D59" s="179"/>
      <c r="E59" s="179"/>
      <c r="F59" s="184" t="s">
        <v>25</v>
      </c>
      <c r="G59" s="185"/>
      <c r="H59" s="185"/>
      <c r="I59" s="185">
        <f>'1 2 Pol'!G154</f>
        <v>0</v>
      </c>
      <c r="J59" s="182" t="str">
        <f>IF(I66=0,"",I59/I66*100)</f>
        <v/>
      </c>
    </row>
    <row r="60" spans="1:10" ht="25.5" customHeight="1" x14ac:dyDescent="0.25">
      <c r="A60" s="172"/>
      <c r="B60" s="177" t="s">
        <v>76</v>
      </c>
      <c r="C60" s="178" t="s">
        <v>77</v>
      </c>
      <c r="D60" s="179"/>
      <c r="E60" s="179"/>
      <c r="F60" s="184" t="s">
        <v>25</v>
      </c>
      <c r="G60" s="185"/>
      <c r="H60" s="185"/>
      <c r="I60" s="185">
        <f>'1 2 Pol'!G176</f>
        <v>0</v>
      </c>
      <c r="J60" s="182" t="str">
        <f>IF(I66=0,"",I60/I66*100)</f>
        <v/>
      </c>
    </row>
    <row r="61" spans="1:10" ht="25.5" customHeight="1" x14ac:dyDescent="0.25">
      <c r="A61" s="172"/>
      <c r="B61" s="177" t="s">
        <v>78</v>
      </c>
      <c r="C61" s="178" t="s">
        <v>79</v>
      </c>
      <c r="D61" s="179"/>
      <c r="E61" s="179"/>
      <c r="F61" s="184" t="s">
        <v>25</v>
      </c>
      <c r="G61" s="185"/>
      <c r="H61" s="185"/>
      <c r="I61" s="185">
        <f>'1 2 Pol'!G207</f>
        <v>0</v>
      </c>
      <c r="J61" s="182" t="str">
        <f>IF(I66=0,"",I61/I66*100)</f>
        <v/>
      </c>
    </row>
    <row r="62" spans="1:10" ht="25.5" customHeight="1" x14ac:dyDescent="0.25">
      <c r="A62" s="172"/>
      <c r="B62" s="177" t="s">
        <v>80</v>
      </c>
      <c r="C62" s="178" t="s">
        <v>81</v>
      </c>
      <c r="D62" s="179"/>
      <c r="E62" s="179"/>
      <c r="F62" s="184" t="s">
        <v>25</v>
      </c>
      <c r="G62" s="185"/>
      <c r="H62" s="185"/>
      <c r="I62" s="185">
        <f>'1 2 Pol'!G218</f>
        <v>0</v>
      </c>
      <c r="J62" s="182" t="str">
        <f>IF(I66=0,"",I62/I66*100)</f>
        <v/>
      </c>
    </row>
    <row r="63" spans="1:10" ht="25.5" customHeight="1" x14ac:dyDescent="0.25">
      <c r="A63" s="172"/>
      <c r="B63" s="177" t="s">
        <v>82</v>
      </c>
      <c r="C63" s="178" t="s">
        <v>83</v>
      </c>
      <c r="D63" s="179"/>
      <c r="E63" s="179"/>
      <c r="F63" s="184" t="s">
        <v>25</v>
      </c>
      <c r="G63" s="185"/>
      <c r="H63" s="185"/>
      <c r="I63" s="185">
        <f>'1 2 Pol'!G223</f>
        <v>0</v>
      </c>
      <c r="J63" s="182" t="str">
        <f>IF(I66=0,"",I63/I66*100)</f>
        <v/>
      </c>
    </row>
    <row r="64" spans="1:10" ht="25.5" customHeight="1" x14ac:dyDescent="0.25">
      <c r="A64" s="172"/>
      <c r="B64" s="177" t="s">
        <v>84</v>
      </c>
      <c r="C64" s="178" t="s">
        <v>85</v>
      </c>
      <c r="D64" s="179"/>
      <c r="E64" s="179"/>
      <c r="F64" s="184" t="s">
        <v>86</v>
      </c>
      <c r="G64" s="185"/>
      <c r="H64" s="185"/>
      <c r="I64" s="185">
        <f>'1 2 Pol'!G226</f>
        <v>0</v>
      </c>
      <c r="J64" s="182" t="str">
        <f>IF(I66=0,"",I64/I66*100)</f>
        <v/>
      </c>
    </row>
    <row r="65" spans="1:10" ht="25.5" customHeight="1" x14ac:dyDescent="0.25">
      <c r="A65" s="172"/>
      <c r="B65" s="177" t="s">
        <v>87</v>
      </c>
      <c r="C65" s="178" t="s">
        <v>27</v>
      </c>
      <c r="D65" s="179"/>
      <c r="E65" s="179"/>
      <c r="F65" s="184" t="s">
        <v>87</v>
      </c>
      <c r="G65" s="185"/>
      <c r="H65" s="185"/>
      <c r="I65" s="185">
        <f>'1 2 Pol'!G232</f>
        <v>0</v>
      </c>
      <c r="J65" s="182" t="str">
        <f>IF(I66=0,"",I65/I66*100)</f>
        <v/>
      </c>
    </row>
    <row r="66" spans="1:10" ht="25.5" customHeight="1" x14ac:dyDescent="0.25">
      <c r="A66" s="173"/>
      <c r="B66" s="180" t="s">
        <v>1</v>
      </c>
      <c r="C66" s="180"/>
      <c r="D66" s="181"/>
      <c r="E66" s="181"/>
      <c r="F66" s="186"/>
      <c r="G66" s="187"/>
      <c r="H66" s="187"/>
      <c r="I66" s="187">
        <f>SUM(I49:I65)</f>
        <v>0</v>
      </c>
      <c r="J66" s="183">
        <f>SUM(J49:J65)</f>
        <v>0</v>
      </c>
    </row>
    <row r="67" spans="1:10" x14ac:dyDescent="0.25">
      <c r="F67" s="125"/>
      <c r="G67" s="124"/>
      <c r="H67" s="125"/>
      <c r="I67" s="124"/>
      <c r="J67" s="126"/>
    </row>
    <row r="68" spans="1:10" x14ac:dyDescent="0.25">
      <c r="F68" s="125"/>
      <c r="G68" s="124"/>
      <c r="H68" s="125"/>
      <c r="I68" s="124"/>
      <c r="J68" s="126"/>
    </row>
    <row r="69" spans="1:10" x14ac:dyDescent="0.25">
      <c r="F69" s="125"/>
      <c r="G69" s="124"/>
      <c r="H69" s="125"/>
      <c r="I69" s="124"/>
      <c r="J69" s="126"/>
    </row>
  </sheetData>
  <sheetProtection algorithmName="SHA-512" hashValue="vMjqywAvN3D6AVLH/8TLedncpc+J/wb1xJKk/T/7fV4c2QoL+WyDdqi+GYl/GAO7emjDHRhPtL1lEs4ZsMbF8Q==" saltValue="zODOkXQ3pdjjVKCWydRvl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D12:G12"/>
    <mergeCell ref="E13:G13"/>
    <mergeCell ref="D11:G11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2" t="s">
        <v>7</v>
      </c>
      <c r="B2" s="71"/>
      <c r="C2" s="102"/>
      <c r="D2" s="102"/>
      <c r="E2" s="102"/>
      <c r="F2" s="102"/>
      <c r="G2" s="103"/>
    </row>
    <row r="3" spans="1:7" ht="24.9" customHeight="1" x14ac:dyDescent="0.25">
      <c r="A3" s="72" t="s">
        <v>8</v>
      </c>
      <c r="B3" s="71"/>
      <c r="C3" s="102"/>
      <c r="D3" s="102"/>
      <c r="E3" s="102"/>
      <c r="F3" s="102"/>
      <c r="G3" s="103"/>
    </row>
    <row r="4" spans="1:7" ht="24.9" customHeight="1" x14ac:dyDescent="0.25">
      <c r="A4" s="72" t="s">
        <v>9</v>
      </c>
      <c r="B4" s="71"/>
      <c r="C4" s="102"/>
      <c r="D4" s="102"/>
      <c r="E4" s="102"/>
      <c r="F4" s="102"/>
      <c r="G4" s="103"/>
    </row>
    <row r="5" spans="1:7" x14ac:dyDescent="0.25">
      <c r="B5" s="6"/>
      <c r="C5" s="7"/>
      <c r="D5" s="8"/>
    </row>
  </sheetData>
  <sheetProtection algorithmName="SHA-512" hashValue="vs4Hir5z2VoU/rHhH5BCuEeQD7ouCrExcs/AN6N1S/8X75R6ZKOEJ+D2f/cOaJ4D6qBeI7WEcZttAWL6iwjc3g==" saltValue="BNgCoZupxKwGS7TiFz1FJ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3C7DE-AB00-4793-8282-D8FBDE1600C5}">
  <sheetPr>
    <outlinePr summaryBelow="0"/>
  </sheetPr>
  <dimension ref="A1:BH5000"/>
  <sheetViews>
    <sheetView workbookViewId="0">
      <pane ySplit="7" topLeftCell="A239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63.33203125" style="12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89</v>
      </c>
      <c r="B1" s="190"/>
      <c r="C1" s="190"/>
      <c r="D1" s="190"/>
      <c r="E1" s="190"/>
      <c r="F1" s="190"/>
      <c r="G1" s="190"/>
      <c r="AG1" t="s">
        <v>90</v>
      </c>
    </row>
    <row r="2" spans="1:60" ht="25.05" customHeight="1" x14ac:dyDescent="0.25">
      <c r="A2" s="191" t="s">
        <v>7</v>
      </c>
      <c r="B2" s="71" t="s">
        <v>49</v>
      </c>
      <c r="C2" s="194" t="s">
        <v>50</v>
      </c>
      <c r="D2" s="192"/>
      <c r="E2" s="192"/>
      <c r="F2" s="192"/>
      <c r="G2" s="193"/>
      <c r="AG2" t="s">
        <v>91</v>
      </c>
    </row>
    <row r="3" spans="1:60" ht="25.05" customHeight="1" x14ac:dyDescent="0.25">
      <c r="A3" s="191" t="s">
        <v>8</v>
      </c>
      <c r="B3" s="71" t="s">
        <v>45</v>
      </c>
      <c r="C3" s="194" t="s">
        <v>46</v>
      </c>
      <c r="D3" s="192"/>
      <c r="E3" s="192"/>
      <c r="F3" s="192"/>
      <c r="G3" s="193"/>
      <c r="AC3" s="123" t="s">
        <v>91</v>
      </c>
      <c r="AG3" t="s">
        <v>92</v>
      </c>
    </row>
    <row r="4" spans="1:60" ht="25.05" customHeight="1" x14ac:dyDescent="0.25">
      <c r="A4" s="195" t="s">
        <v>9</v>
      </c>
      <c r="B4" s="196" t="s">
        <v>43</v>
      </c>
      <c r="C4" s="197" t="s">
        <v>44</v>
      </c>
      <c r="D4" s="198"/>
      <c r="E4" s="198"/>
      <c r="F4" s="198"/>
      <c r="G4" s="199"/>
      <c r="AG4" t="s">
        <v>93</v>
      </c>
    </row>
    <row r="5" spans="1:60" x14ac:dyDescent="0.25">
      <c r="D5" s="189"/>
    </row>
    <row r="6" spans="1:60" ht="39.6" x14ac:dyDescent="0.25">
      <c r="A6" s="201" t="s">
        <v>94</v>
      </c>
      <c r="B6" s="203" t="s">
        <v>95</v>
      </c>
      <c r="C6" s="203" t="s">
        <v>96</v>
      </c>
      <c r="D6" s="202" t="s">
        <v>97</v>
      </c>
      <c r="E6" s="201" t="s">
        <v>98</v>
      </c>
      <c r="F6" s="200" t="s">
        <v>99</v>
      </c>
      <c r="G6" s="201" t="s">
        <v>29</v>
      </c>
      <c r="H6" s="204" t="s">
        <v>30</v>
      </c>
      <c r="I6" s="204" t="s">
        <v>100</v>
      </c>
      <c r="J6" s="204" t="s">
        <v>31</v>
      </c>
      <c r="K6" s="204" t="s">
        <v>101</v>
      </c>
      <c r="L6" s="204" t="s">
        <v>102</v>
      </c>
      <c r="M6" s="204" t="s">
        <v>103</v>
      </c>
      <c r="N6" s="204" t="s">
        <v>104</v>
      </c>
      <c r="O6" s="204" t="s">
        <v>105</v>
      </c>
      <c r="P6" s="204" t="s">
        <v>106</v>
      </c>
      <c r="Q6" s="204" t="s">
        <v>107</v>
      </c>
      <c r="R6" s="204" t="s">
        <v>108</v>
      </c>
      <c r="S6" s="204" t="s">
        <v>109</v>
      </c>
      <c r="T6" s="204" t="s">
        <v>110</v>
      </c>
      <c r="U6" s="204" t="s">
        <v>111</v>
      </c>
      <c r="V6" s="204" t="s">
        <v>112</v>
      </c>
      <c r="W6" s="204" t="s">
        <v>113</v>
      </c>
      <c r="X6" s="204" t="s">
        <v>114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</row>
    <row r="8" spans="1:60" x14ac:dyDescent="0.25">
      <c r="A8" s="220" t="s">
        <v>115</v>
      </c>
      <c r="B8" s="221" t="s">
        <v>45</v>
      </c>
      <c r="C8" s="247" t="s">
        <v>56</v>
      </c>
      <c r="D8" s="222"/>
      <c r="E8" s="223"/>
      <c r="F8" s="224"/>
      <c r="G8" s="224">
        <f>SUMIF(AG9:AG55,"&lt;&gt;NOR",G9:G55)</f>
        <v>0</v>
      </c>
      <c r="H8" s="224"/>
      <c r="I8" s="224">
        <f>SUM(I9:I55)</f>
        <v>0</v>
      </c>
      <c r="J8" s="224"/>
      <c r="K8" s="224">
        <f>SUM(K9:K55)</f>
        <v>0</v>
      </c>
      <c r="L8" s="224"/>
      <c r="M8" s="224">
        <f>SUM(M9:M55)</f>
        <v>0</v>
      </c>
      <c r="N8" s="224"/>
      <c r="O8" s="224">
        <f>SUM(O9:O55)</f>
        <v>99.72</v>
      </c>
      <c r="P8" s="224"/>
      <c r="Q8" s="224">
        <f>SUM(Q9:Q55)</f>
        <v>316.23</v>
      </c>
      <c r="R8" s="224"/>
      <c r="S8" s="224"/>
      <c r="T8" s="225"/>
      <c r="U8" s="219"/>
      <c r="V8" s="219">
        <f>SUM(V9:V55)</f>
        <v>152.71</v>
      </c>
      <c r="W8" s="219"/>
      <c r="X8" s="219"/>
      <c r="AG8" t="s">
        <v>116</v>
      </c>
    </row>
    <row r="9" spans="1:60" ht="20.399999999999999" outlineLevel="1" x14ac:dyDescent="0.25">
      <c r="A9" s="226">
        <v>1</v>
      </c>
      <c r="B9" s="227" t="s">
        <v>117</v>
      </c>
      <c r="C9" s="248" t="s">
        <v>118</v>
      </c>
      <c r="D9" s="228" t="s">
        <v>119</v>
      </c>
      <c r="E9" s="229">
        <v>38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0.13800000000000001</v>
      </c>
      <c r="Q9" s="231">
        <f>ROUND(E9*P9,2)</f>
        <v>5.24</v>
      </c>
      <c r="R9" s="231" t="s">
        <v>120</v>
      </c>
      <c r="S9" s="231" t="s">
        <v>121</v>
      </c>
      <c r="T9" s="232" t="s">
        <v>122</v>
      </c>
      <c r="U9" s="215">
        <v>0.16</v>
      </c>
      <c r="V9" s="215">
        <f>ROUND(E9*U9,2)</f>
        <v>6.08</v>
      </c>
      <c r="W9" s="215"/>
      <c r="X9" s="215" t="s">
        <v>123</v>
      </c>
      <c r="Y9" s="205"/>
      <c r="Z9" s="205"/>
      <c r="AA9" s="205"/>
      <c r="AB9" s="205"/>
      <c r="AC9" s="205"/>
      <c r="AD9" s="205"/>
      <c r="AE9" s="205"/>
      <c r="AF9" s="205"/>
      <c r="AG9" s="205" t="s">
        <v>124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212"/>
      <c r="B10" s="213"/>
      <c r="C10" s="249" t="s">
        <v>125</v>
      </c>
      <c r="D10" s="233"/>
      <c r="E10" s="233"/>
      <c r="F10" s="233"/>
      <c r="G10" s="233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05"/>
      <c r="Z10" s="205"/>
      <c r="AA10" s="205"/>
      <c r="AB10" s="205"/>
      <c r="AC10" s="205"/>
      <c r="AD10" s="205"/>
      <c r="AE10" s="205"/>
      <c r="AF10" s="205"/>
      <c r="AG10" s="205" t="s">
        <v>126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212"/>
      <c r="B11" s="213"/>
      <c r="C11" s="250" t="s">
        <v>127</v>
      </c>
      <c r="D11" s="217"/>
      <c r="E11" s="218">
        <v>38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05"/>
      <c r="Z11" s="205"/>
      <c r="AA11" s="205"/>
      <c r="AB11" s="205"/>
      <c r="AC11" s="205"/>
      <c r="AD11" s="205"/>
      <c r="AE11" s="205"/>
      <c r="AF11" s="205"/>
      <c r="AG11" s="205" t="s">
        <v>128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0.399999999999999" outlineLevel="1" x14ac:dyDescent="0.25">
      <c r="A12" s="226">
        <v>2</v>
      </c>
      <c r="B12" s="227" t="s">
        <v>129</v>
      </c>
      <c r="C12" s="248" t="s">
        <v>130</v>
      </c>
      <c r="D12" s="228" t="s">
        <v>119</v>
      </c>
      <c r="E12" s="229">
        <v>687.8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0.17599999999999999</v>
      </c>
      <c r="Q12" s="231">
        <f>ROUND(E12*P12,2)</f>
        <v>121.05</v>
      </c>
      <c r="R12" s="231" t="s">
        <v>120</v>
      </c>
      <c r="S12" s="231" t="s">
        <v>121</v>
      </c>
      <c r="T12" s="232" t="s">
        <v>122</v>
      </c>
      <c r="U12" s="215">
        <v>2.6800000000000001E-2</v>
      </c>
      <c r="V12" s="215">
        <f>ROUND(E12*U12,2)</f>
        <v>18.43</v>
      </c>
      <c r="W12" s="215"/>
      <c r="X12" s="215" t="s">
        <v>123</v>
      </c>
      <c r="Y12" s="205"/>
      <c r="Z12" s="205"/>
      <c r="AA12" s="205"/>
      <c r="AB12" s="205"/>
      <c r="AC12" s="205"/>
      <c r="AD12" s="205"/>
      <c r="AE12" s="205"/>
      <c r="AF12" s="205"/>
      <c r="AG12" s="205" t="s">
        <v>124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212"/>
      <c r="B13" s="213"/>
      <c r="C13" s="250" t="s">
        <v>131</v>
      </c>
      <c r="D13" s="217"/>
      <c r="E13" s="218">
        <v>687.8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05"/>
      <c r="Z13" s="205"/>
      <c r="AA13" s="205"/>
      <c r="AB13" s="205"/>
      <c r="AC13" s="205"/>
      <c r="AD13" s="205"/>
      <c r="AE13" s="205"/>
      <c r="AF13" s="205"/>
      <c r="AG13" s="205" t="s">
        <v>128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ht="20.399999999999999" outlineLevel="1" x14ac:dyDescent="0.25">
      <c r="A14" s="226">
        <v>3</v>
      </c>
      <c r="B14" s="227" t="s">
        <v>132</v>
      </c>
      <c r="C14" s="248" t="s">
        <v>133</v>
      </c>
      <c r="D14" s="228" t="s">
        <v>119</v>
      </c>
      <c r="E14" s="229">
        <v>687.8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0.26400000000000001</v>
      </c>
      <c r="Q14" s="231">
        <f>ROUND(E14*P14,2)</f>
        <v>181.58</v>
      </c>
      <c r="R14" s="231" t="s">
        <v>120</v>
      </c>
      <c r="S14" s="231" t="s">
        <v>121</v>
      </c>
      <c r="T14" s="232" t="s">
        <v>122</v>
      </c>
      <c r="U14" s="215">
        <v>4.9500000000000002E-2</v>
      </c>
      <c r="V14" s="215">
        <f>ROUND(E14*U14,2)</f>
        <v>34.049999999999997</v>
      </c>
      <c r="W14" s="215"/>
      <c r="X14" s="215" t="s">
        <v>123</v>
      </c>
      <c r="Y14" s="205"/>
      <c r="Z14" s="205"/>
      <c r="AA14" s="205"/>
      <c r="AB14" s="205"/>
      <c r="AC14" s="205"/>
      <c r="AD14" s="205"/>
      <c r="AE14" s="205"/>
      <c r="AF14" s="205"/>
      <c r="AG14" s="205" t="s">
        <v>134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212"/>
      <c r="B15" s="213"/>
      <c r="C15" s="250" t="s">
        <v>135</v>
      </c>
      <c r="D15" s="217"/>
      <c r="E15" s="218">
        <v>687.8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05"/>
      <c r="Z15" s="205"/>
      <c r="AA15" s="205"/>
      <c r="AB15" s="205"/>
      <c r="AC15" s="205"/>
      <c r="AD15" s="205"/>
      <c r="AE15" s="205"/>
      <c r="AF15" s="205"/>
      <c r="AG15" s="205" t="s">
        <v>128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226">
        <v>4</v>
      </c>
      <c r="B16" s="227" t="s">
        <v>136</v>
      </c>
      <c r="C16" s="248" t="s">
        <v>137</v>
      </c>
      <c r="D16" s="228" t="s">
        <v>138</v>
      </c>
      <c r="E16" s="229">
        <v>38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0.22</v>
      </c>
      <c r="Q16" s="231">
        <f>ROUND(E16*P16,2)</f>
        <v>8.36</v>
      </c>
      <c r="R16" s="231" t="s">
        <v>120</v>
      </c>
      <c r="S16" s="231" t="s">
        <v>121</v>
      </c>
      <c r="T16" s="232" t="s">
        <v>122</v>
      </c>
      <c r="U16" s="215">
        <v>0.14299999999999999</v>
      </c>
      <c r="V16" s="215">
        <f>ROUND(E16*U16,2)</f>
        <v>5.43</v>
      </c>
      <c r="W16" s="215"/>
      <c r="X16" s="215" t="s">
        <v>123</v>
      </c>
      <c r="Y16" s="205"/>
      <c r="Z16" s="205"/>
      <c r="AA16" s="205"/>
      <c r="AB16" s="205"/>
      <c r="AC16" s="205"/>
      <c r="AD16" s="205"/>
      <c r="AE16" s="205"/>
      <c r="AF16" s="205"/>
      <c r="AG16" s="205" t="s">
        <v>134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212"/>
      <c r="B17" s="213"/>
      <c r="C17" s="249" t="s">
        <v>139</v>
      </c>
      <c r="D17" s="233"/>
      <c r="E17" s="233"/>
      <c r="F17" s="233"/>
      <c r="G17" s="233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05"/>
      <c r="Z17" s="205"/>
      <c r="AA17" s="205"/>
      <c r="AB17" s="205"/>
      <c r="AC17" s="205"/>
      <c r="AD17" s="205"/>
      <c r="AE17" s="205"/>
      <c r="AF17" s="205"/>
      <c r="AG17" s="205" t="s">
        <v>126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34" t="str">
        <f>C17</f>
        <v>s vybouráním lože, s přemístěním hmot na skládku na vzdálenost do 3 m nebo naložením na dopravní prostředek</v>
      </c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12"/>
      <c r="B18" s="213"/>
      <c r="C18" s="250" t="s">
        <v>140</v>
      </c>
      <c r="D18" s="217"/>
      <c r="E18" s="218">
        <v>38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05"/>
      <c r="Z18" s="205"/>
      <c r="AA18" s="205"/>
      <c r="AB18" s="205"/>
      <c r="AC18" s="205"/>
      <c r="AD18" s="205"/>
      <c r="AE18" s="205"/>
      <c r="AF18" s="205"/>
      <c r="AG18" s="205" t="s">
        <v>128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26">
        <v>5</v>
      </c>
      <c r="B19" s="227" t="s">
        <v>141</v>
      </c>
      <c r="C19" s="248" t="s">
        <v>142</v>
      </c>
      <c r="D19" s="228" t="s">
        <v>143</v>
      </c>
      <c r="E19" s="229">
        <v>82.052999999999997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 t="s">
        <v>144</v>
      </c>
      <c r="S19" s="231" t="s">
        <v>121</v>
      </c>
      <c r="T19" s="232" t="s">
        <v>122</v>
      </c>
      <c r="U19" s="215">
        <v>0.08</v>
      </c>
      <c r="V19" s="215">
        <f>ROUND(E19*U19,2)</f>
        <v>6.56</v>
      </c>
      <c r="W19" s="215"/>
      <c r="X19" s="215" t="s">
        <v>123</v>
      </c>
      <c r="Y19" s="205"/>
      <c r="Z19" s="205"/>
      <c r="AA19" s="205"/>
      <c r="AB19" s="205"/>
      <c r="AC19" s="205"/>
      <c r="AD19" s="205"/>
      <c r="AE19" s="205"/>
      <c r="AF19" s="205"/>
      <c r="AG19" s="205" t="s">
        <v>134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12"/>
      <c r="B20" s="213"/>
      <c r="C20" s="249" t="s">
        <v>145</v>
      </c>
      <c r="D20" s="233"/>
      <c r="E20" s="233"/>
      <c r="F20" s="233"/>
      <c r="G20" s="233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05"/>
      <c r="Z20" s="205"/>
      <c r="AA20" s="205"/>
      <c r="AB20" s="205"/>
      <c r="AC20" s="205"/>
      <c r="AD20" s="205"/>
      <c r="AE20" s="205"/>
      <c r="AF20" s="205"/>
      <c r="AG20" s="205" t="s">
        <v>126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34" t="str">
        <f>C20</f>
        <v>nezapažené pro spodní stavbu železnic, s přemístěním výkopku v příčných profilech do 15 m nebo s naložením na dopravní prostředek,</v>
      </c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12"/>
      <c r="B21" s="213"/>
      <c r="C21" s="250" t="s">
        <v>146</v>
      </c>
      <c r="D21" s="217"/>
      <c r="E21" s="218">
        <v>80.052999999999997</v>
      </c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05"/>
      <c r="Z21" s="205"/>
      <c r="AA21" s="205"/>
      <c r="AB21" s="205"/>
      <c r="AC21" s="205"/>
      <c r="AD21" s="205"/>
      <c r="AE21" s="205"/>
      <c r="AF21" s="205"/>
      <c r="AG21" s="205" t="s">
        <v>128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12"/>
      <c r="B22" s="213"/>
      <c r="C22" s="250" t="s">
        <v>147</v>
      </c>
      <c r="D22" s="217"/>
      <c r="E22" s="218">
        <v>2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05"/>
      <c r="Z22" s="205"/>
      <c r="AA22" s="205"/>
      <c r="AB22" s="205"/>
      <c r="AC22" s="205"/>
      <c r="AD22" s="205"/>
      <c r="AE22" s="205"/>
      <c r="AF22" s="205"/>
      <c r="AG22" s="205" t="s">
        <v>128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26">
        <v>6</v>
      </c>
      <c r="B23" s="227" t="s">
        <v>148</v>
      </c>
      <c r="C23" s="248" t="s">
        <v>149</v>
      </c>
      <c r="D23" s="228" t="s">
        <v>143</v>
      </c>
      <c r="E23" s="229">
        <v>82.052999999999997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 t="s">
        <v>144</v>
      </c>
      <c r="S23" s="231" t="s">
        <v>121</v>
      </c>
      <c r="T23" s="232" t="s">
        <v>122</v>
      </c>
      <c r="U23" s="215">
        <v>0.12</v>
      </c>
      <c r="V23" s="215">
        <f>ROUND(E23*U23,2)</f>
        <v>9.85</v>
      </c>
      <c r="W23" s="215"/>
      <c r="X23" s="215" t="s">
        <v>123</v>
      </c>
      <c r="Y23" s="205"/>
      <c r="Z23" s="205"/>
      <c r="AA23" s="205"/>
      <c r="AB23" s="205"/>
      <c r="AC23" s="205"/>
      <c r="AD23" s="205"/>
      <c r="AE23" s="205"/>
      <c r="AF23" s="205"/>
      <c r="AG23" s="205" t="s">
        <v>134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1" outlineLevel="1" x14ac:dyDescent="0.25">
      <c r="A24" s="212"/>
      <c r="B24" s="213"/>
      <c r="C24" s="249" t="s">
        <v>150</v>
      </c>
      <c r="D24" s="233"/>
      <c r="E24" s="233"/>
      <c r="F24" s="233"/>
      <c r="G24" s="233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05"/>
      <c r="Z24" s="205"/>
      <c r="AA24" s="205"/>
      <c r="AB24" s="205"/>
      <c r="AC24" s="205"/>
      <c r="AD24" s="205"/>
      <c r="AE24" s="205"/>
      <c r="AF24" s="205"/>
      <c r="AG24" s="205" t="s">
        <v>126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34" t="str">
        <f>C24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4" s="205"/>
      <c r="BC24" s="205"/>
      <c r="BD24" s="205"/>
      <c r="BE24" s="205"/>
      <c r="BF24" s="205"/>
      <c r="BG24" s="205"/>
      <c r="BH24" s="205"/>
    </row>
    <row r="25" spans="1:60" outlineLevel="1" x14ac:dyDescent="0.25">
      <c r="A25" s="212"/>
      <c r="B25" s="213"/>
      <c r="C25" s="250" t="s">
        <v>146</v>
      </c>
      <c r="D25" s="217"/>
      <c r="E25" s="218">
        <v>80.052999999999997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05"/>
      <c r="Z25" s="205"/>
      <c r="AA25" s="205"/>
      <c r="AB25" s="205"/>
      <c r="AC25" s="205"/>
      <c r="AD25" s="205"/>
      <c r="AE25" s="205"/>
      <c r="AF25" s="205"/>
      <c r="AG25" s="205" t="s">
        <v>128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5">
      <c r="A26" s="212"/>
      <c r="B26" s="213"/>
      <c r="C26" s="250" t="s">
        <v>147</v>
      </c>
      <c r="D26" s="217"/>
      <c r="E26" s="218">
        <v>2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05"/>
      <c r="Z26" s="205"/>
      <c r="AA26" s="205"/>
      <c r="AB26" s="205"/>
      <c r="AC26" s="205"/>
      <c r="AD26" s="205"/>
      <c r="AE26" s="205"/>
      <c r="AF26" s="205"/>
      <c r="AG26" s="205" t="s">
        <v>128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0.399999999999999" outlineLevel="1" x14ac:dyDescent="0.25">
      <c r="A27" s="226">
        <v>7</v>
      </c>
      <c r="B27" s="227" t="s">
        <v>151</v>
      </c>
      <c r="C27" s="248" t="s">
        <v>152</v>
      </c>
      <c r="D27" s="228" t="s">
        <v>143</v>
      </c>
      <c r="E27" s="229">
        <v>11.504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 t="s">
        <v>144</v>
      </c>
      <c r="S27" s="231" t="s">
        <v>121</v>
      </c>
      <c r="T27" s="232" t="s">
        <v>122</v>
      </c>
      <c r="U27" s="215">
        <v>3.1309999999999998</v>
      </c>
      <c r="V27" s="215">
        <f>ROUND(E27*U27,2)</f>
        <v>36.020000000000003</v>
      </c>
      <c r="W27" s="215"/>
      <c r="X27" s="215" t="s">
        <v>123</v>
      </c>
      <c r="Y27" s="205"/>
      <c r="Z27" s="205"/>
      <c r="AA27" s="205"/>
      <c r="AB27" s="205"/>
      <c r="AC27" s="205"/>
      <c r="AD27" s="205"/>
      <c r="AE27" s="205"/>
      <c r="AF27" s="205"/>
      <c r="AG27" s="205" t="s">
        <v>124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ht="21" outlineLevel="1" x14ac:dyDescent="0.25">
      <c r="A28" s="212"/>
      <c r="B28" s="213"/>
      <c r="C28" s="249" t="s">
        <v>153</v>
      </c>
      <c r="D28" s="233"/>
      <c r="E28" s="233"/>
      <c r="F28" s="233"/>
      <c r="G28" s="233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05"/>
      <c r="Z28" s="205"/>
      <c r="AA28" s="205"/>
      <c r="AB28" s="205"/>
      <c r="AC28" s="205"/>
      <c r="AD28" s="205"/>
      <c r="AE28" s="205"/>
      <c r="AF28" s="205"/>
      <c r="AG28" s="205" t="s">
        <v>126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34" t="str">
        <f>C28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12"/>
      <c r="B29" s="213"/>
      <c r="C29" s="250" t="s">
        <v>154</v>
      </c>
      <c r="D29" s="217"/>
      <c r="E29" s="218">
        <v>9.5039999999999996</v>
      </c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05"/>
      <c r="Z29" s="205"/>
      <c r="AA29" s="205"/>
      <c r="AB29" s="205"/>
      <c r="AC29" s="205"/>
      <c r="AD29" s="205"/>
      <c r="AE29" s="205"/>
      <c r="AF29" s="205"/>
      <c r="AG29" s="205" t="s">
        <v>128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212"/>
      <c r="B30" s="213"/>
      <c r="C30" s="250" t="s">
        <v>155</v>
      </c>
      <c r="D30" s="217"/>
      <c r="E30" s="218">
        <v>2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05"/>
      <c r="Z30" s="205"/>
      <c r="AA30" s="205"/>
      <c r="AB30" s="205"/>
      <c r="AC30" s="205"/>
      <c r="AD30" s="205"/>
      <c r="AE30" s="205"/>
      <c r="AF30" s="205"/>
      <c r="AG30" s="205" t="s">
        <v>128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226">
        <v>8</v>
      </c>
      <c r="B31" s="227" t="s">
        <v>156</v>
      </c>
      <c r="C31" s="248" t="s">
        <v>157</v>
      </c>
      <c r="D31" s="228" t="s">
        <v>143</v>
      </c>
      <c r="E31" s="229">
        <v>119.0241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 t="s">
        <v>144</v>
      </c>
      <c r="S31" s="231" t="s">
        <v>121</v>
      </c>
      <c r="T31" s="232" t="s">
        <v>122</v>
      </c>
      <c r="U31" s="215">
        <v>1.0999999999999999E-2</v>
      </c>
      <c r="V31" s="215">
        <f>ROUND(E31*U31,2)</f>
        <v>1.31</v>
      </c>
      <c r="W31" s="215"/>
      <c r="X31" s="215" t="s">
        <v>123</v>
      </c>
      <c r="Y31" s="205"/>
      <c r="Z31" s="205"/>
      <c r="AA31" s="205"/>
      <c r="AB31" s="205"/>
      <c r="AC31" s="205"/>
      <c r="AD31" s="205"/>
      <c r="AE31" s="205"/>
      <c r="AF31" s="205"/>
      <c r="AG31" s="205" t="s">
        <v>134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12"/>
      <c r="B32" s="213"/>
      <c r="C32" s="249" t="s">
        <v>158</v>
      </c>
      <c r="D32" s="233"/>
      <c r="E32" s="233"/>
      <c r="F32" s="233"/>
      <c r="G32" s="233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05"/>
      <c r="Z32" s="205"/>
      <c r="AA32" s="205"/>
      <c r="AB32" s="205"/>
      <c r="AC32" s="205"/>
      <c r="AD32" s="205"/>
      <c r="AE32" s="205"/>
      <c r="AF32" s="205"/>
      <c r="AG32" s="205" t="s">
        <v>126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12"/>
      <c r="B33" s="213"/>
      <c r="C33" s="250" t="s">
        <v>159</v>
      </c>
      <c r="D33" s="217"/>
      <c r="E33" s="218">
        <v>104.0689</v>
      </c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05"/>
      <c r="Z33" s="205"/>
      <c r="AA33" s="205"/>
      <c r="AB33" s="205"/>
      <c r="AC33" s="205"/>
      <c r="AD33" s="205"/>
      <c r="AE33" s="205"/>
      <c r="AF33" s="205"/>
      <c r="AG33" s="205" t="s">
        <v>128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5">
      <c r="A34" s="212"/>
      <c r="B34" s="213"/>
      <c r="C34" s="250" t="s">
        <v>160</v>
      </c>
      <c r="D34" s="217"/>
      <c r="E34" s="218">
        <v>2.6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05"/>
      <c r="Z34" s="205"/>
      <c r="AA34" s="205"/>
      <c r="AB34" s="205"/>
      <c r="AC34" s="205"/>
      <c r="AD34" s="205"/>
      <c r="AE34" s="205"/>
      <c r="AF34" s="205"/>
      <c r="AG34" s="205" t="s">
        <v>128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5">
      <c r="A35" s="212"/>
      <c r="B35" s="213"/>
      <c r="C35" s="250" t="s">
        <v>161</v>
      </c>
      <c r="D35" s="217"/>
      <c r="E35" s="218">
        <v>12.3552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05"/>
      <c r="Z35" s="205"/>
      <c r="AA35" s="205"/>
      <c r="AB35" s="205"/>
      <c r="AC35" s="205"/>
      <c r="AD35" s="205"/>
      <c r="AE35" s="205"/>
      <c r="AF35" s="205"/>
      <c r="AG35" s="205" t="s">
        <v>128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30.6" outlineLevel="1" x14ac:dyDescent="0.25">
      <c r="A36" s="226">
        <v>9</v>
      </c>
      <c r="B36" s="227" t="s">
        <v>162</v>
      </c>
      <c r="C36" s="248" t="s">
        <v>163</v>
      </c>
      <c r="D36" s="228" t="s">
        <v>143</v>
      </c>
      <c r="E36" s="229">
        <v>3094.6266000000001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 t="s">
        <v>144</v>
      </c>
      <c r="S36" s="231" t="s">
        <v>121</v>
      </c>
      <c r="T36" s="232" t="s">
        <v>122</v>
      </c>
      <c r="U36" s="215">
        <v>0</v>
      </c>
      <c r="V36" s="215">
        <f>ROUND(E36*U36,2)</f>
        <v>0</v>
      </c>
      <c r="W36" s="215"/>
      <c r="X36" s="215" t="s">
        <v>123</v>
      </c>
      <c r="Y36" s="205"/>
      <c r="Z36" s="205"/>
      <c r="AA36" s="205"/>
      <c r="AB36" s="205"/>
      <c r="AC36" s="205"/>
      <c r="AD36" s="205"/>
      <c r="AE36" s="205"/>
      <c r="AF36" s="205"/>
      <c r="AG36" s="205" t="s">
        <v>134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212"/>
      <c r="B37" s="213"/>
      <c r="C37" s="249" t="s">
        <v>158</v>
      </c>
      <c r="D37" s="233"/>
      <c r="E37" s="233"/>
      <c r="F37" s="233"/>
      <c r="G37" s="233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05"/>
      <c r="Z37" s="205"/>
      <c r="AA37" s="205"/>
      <c r="AB37" s="205"/>
      <c r="AC37" s="205"/>
      <c r="AD37" s="205"/>
      <c r="AE37" s="205"/>
      <c r="AF37" s="205"/>
      <c r="AG37" s="205" t="s">
        <v>126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5">
      <c r="A38" s="212"/>
      <c r="B38" s="213"/>
      <c r="C38" s="250" t="s">
        <v>164</v>
      </c>
      <c r="D38" s="217"/>
      <c r="E38" s="218">
        <v>2705.7914000000001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05"/>
      <c r="Z38" s="205"/>
      <c r="AA38" s="205"/>
      <c r="AB38" s="205"/>
      <c r="AC38" s="205"/>
      <c r="AD38" s="205"/>
      <c r="AE38" s="205"/>
      <c r="AF38" s="205"/>
      <c r="AG38" s="205" t="s">
        <v>128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5">
      <c r="A39" s="212"/>
      <c r="B39" s="213"/>
      <c r="C39" s="250" t="s">
        <v>165</v>
      </c>
      <c r="D39" s="217"/>
      <c r="E39" s="218">
        <v>67.599999999999994</v>
      </c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05"/>
      <c r="Z39" s="205"/>
      <c r="AA39" s="205"/>
      <c r="AB39" s="205"/>
      <c r="AC39" s="205"/>
      <c r="AD39" s="205"/>
      <c r="AE39" s="205"/>
      <c r="AF39" s="205"/>
      <c r="AG39" s="205" t="s">
        <v>128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5">
      <c r="A40" s="212"/>
      <c r="B40" s="213"/>
      <c r="C40" s="250" t="s">
        <v>166</v>
      </c>
      <c r="D40" s="217"/>
      <c r="E40" s="218">
        <v>321.23520000000002</v>
      </c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05"/>
      <c r="Z40" s="205"/>
      <c r="AA40" s="205"/>
      <c r="AB40" s="205"/>
      <c r="AC40" s="205"/>
      <c r="AD40" s="205"/>
      <c r="AE40" s="205"/>
      <c r="AF40" s="205"/>
      <c r="AG40" s="205" t="s">
        <v>128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ht="20.399999999999999" outlineLevel="1" x14ac:dyDescent="0.25">
      <c r="A41" s="226">
        <v>10</v>
      </c>
      <c r="B41" s="227" t="s">
        <v>167</v>
      </c>
      <c r="C41" s="248" t="s">
        <v>168</v>
      </c>
      <c r="D41" s="228" t="s">
        <v>143</v>
      </c>
      <c r="E41" s="229">
        <v>91.557000000000002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 t="s">
        <v>144</v>
      </c>
      <c r="S41" s="231" t="s">
        <v>121</v>
      </c>
      <c r="T41" s="232" t="s">
        <v>122</v>
      </c>
      <c r="U41" s="215">
        <v>0.05</v>
      </c>
      <c r="V41" s="215">
        <f>ROUND(E41*U41,2)</f>
        <v>4.58</v>
      </c>
      <c r="W41" s="215"/>
      <c r="X41" s="215" t="s">
        <v>123</v>
      </c>
      <c r="Y41" s="205"/>
      <c r="Z41" s="205"/>
      <c r="AA41" s="205"/>
      <c r="AB41" s="205"/>
      <c r="AC41" s="205"/>
      <c r="AD41" s="205"/>
      <c r="AE41" s="205"/>
      <c r="AF41" s="205"/>
      <c r="AG41" s="205" t="s">
        <v>134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12"/>
      <c r="B42" s="213"/>
      <c r="C42" s="250" t="s">
        <v>169</v>
      </c>
      <c r="D42" s="217"/>
      <c r="E42" s="218">
        <v>80.052999999999997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15"/>
      <c r="Y42" s="205"/>
      <c r="Z42" s="205"/>
      <c r="AA42" s="205"/>
      <c r="AB42" s="205"/>
      <c r="AC42" s="205"/>
      <c r="AD42" s="205"/>
      <c r="AE42" s="205"/>
      <c r="AF42" s="205"/>
      <c r="AG42" s="205" t="s">
        <v>128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5">
      <c r="A43" s="212"/>
      <c r="B43" s="213"/>
      <c r="C43" s="250" t="s">
        <v>170</v>
      </c>
      <c r="D43" s="217"/>
      <c r="E43" s="218">
        <v>2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05"/>
      <c r="Z43" s="205"/>
      <c r="AA43" s="205"/>
      <c r="AB43" s="205"/>
      <c r="AC43" s="205"/>
      <c r="AD43" s="205"/>
      <c r="AE43" s="205"/>
      <c r="AF43" s="205"/>
      <c r="AG43" s="205" t="s">
        <v>128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5">
      <c r="A44" s="212"/>
      <c r="B44" s="213"/>
      <c r="C44" s="250" t="s">
        <v>171</v>
      </c>
      <c r="D44" s="217"/>
      <c r="E44" s="218">
        <v>9.5039999999999996</v>
      </c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Y44" s="205"/>
      <c r="Z44" s="205"/>
      <c r="AA44" s="205"/>
      <c r="AB44" s="205"/>
      <c r="AC44" s="205"/>
      <c r="AD44" s="205"/>
      <c r="AE44" s="205"/>
      <c r="AF44" s="205"/>
      <c r="AG44" s="205" t="s">
        <v>128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226">
        <v>11</v>
      </c>
      <c r="B45" s="227" t="s">
        <v>172</v>
      </c>
      <c r="C45" s="248" t="s">
        <v>173</v>
      </c>
      <c r="D45" s="228" t="s">
        <v>143</v>
      </c>
      <c r="E45" s="229">
        <v>55.4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31">
        <v>1.8</v>
      </c>
      <c r="O45" s="231">
        <f>ROUND(E45*N45,2)</f>
        <v>99.72</v>
      </c>
      <c r="P45" s="231">
        <v>0</v>
      </c>
      <c r="Q45" s="231">
        <f>ROUND(E45*P45,2)</f>
        <v>0</v>
      </c>
      <c r="R45" s="231"/>
      <c r="S45" s="231" t="s">
        <v>174</v>
      </c>
      <c r="T45" s="232" t="s">
        <v>122</v>
      </c>
      <c r="U45" s="215">
        <v>0.184</v>
      </c>
      <c r="V45" s="215">
        <f>ROUND(E45*U45,2)</f>
        <v>10.19</v>
      </c>
      <c r="W45" s="215"/>
      <c r="X45" s="215" t="s">
        <v>123</v>
      </c>
      <c r="Y45" s="205"/>
      <c r="Z45" s="205"/>
      <c r="AA45" s="205"/>
      <c r="AB45" s="205"/>
      <c r="AC45" s="205"/>
      <c r="AD45" s="205"/>
      <c r="AE45" s="205"/>
      <c r="AF45" s="205"/>
      <c r="AG45" s="205" t="s">
        <v>124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212"/>
      <c r="B46" s="213"/>
      <c r="C46" s="251" t="s">
        <v>175</v>
      </c>
      <c r="D46" s="235"/>
      <c r="E46" s="235"/>
      <c r="F46" s="235"/>
      <c r="G46" s="23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05"/>
      <c r="Z46" s="205"/>
      <c r="AA46" s="205"/>
      <c r="AB46" s="205"/>
      <c r="AC46" s="205"/>
      <c r="AD46" s="205"/>
      <c r="AE46" s="205"/>
      <c r="AF46" s="205"/>
      <c r="AG46" s="205" t="s">
        <v>176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5">
      <c r="A47" s="212"/>
      <c r="B47" s="213"/>
      <c r="C47" s="250" t="s">
        <v>177</v>
      </c>
      <c r="D47" s="217"/>
      <c r="E47" s="218">
        <v>55.4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05"/>
      <c r="Z47" s="205"/>
      <c r="AA47" s="205"/>
      <c r="AB47" s="205"/>
      <c r="AC47" s="205"/>
      <c r="AD47" s="205"/>
      <c r="AE47" s="205"/>
      <c r="AF47" s="205"/>
      <c r="AG47" s="205" t="s">
        <v>128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5">
      <c r="A48" s="226">
        <v>12</v>
      </c>
      <c r="B48" s="227" t="s">
        <v>178</v>
      </c>
      <c r="C48" s="248" t="s">
        <v>179</v>
      </c>
      <c r="D48" s="228" t="s">
        <v>143</v>
      </c>
      <c r="E48" s="229">
        <v>38.78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 t="s">
        <v>144</v>
      </c>
      <c r="S48" s="231" t="s">
        <v>121</v>
      </c>
      <c r="T48" s="232" t="s">
        <v>122</v>
      </c>
      <c r="U48" s="215">
        <v>0.20200000000000001</v>
      </c>
      <c r="V48" s="215">
        <f>ROUND(E48*U48,2)</f>
        <v>7.83</v>
      </c>
      <c r="W48" s="215"/>
      <c r="X48" s="215" t="s">
        <v>123</v>
      </c>
      <c r="Y48" s="205"/>
      <c r="Z48" s="205"/>
      <c r="AA48" s="205"/>
      <c r="AB48" s="205"/>
      <c r="AC48" s="205"/>
      <c r="AD48" s="205"/>
      <c r="AE48" s="205"/>
      <c r="AF48" s="205"/>
      <c r="AG48" s="205" t="s">
        <v>124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212"/>
      <c r="B49" s="213"/>
      <c r="C49" s="249" t="s">
        <v>180</v>
      </c>
      <c r="D49" s="233"/>
      <c r="E49" s="233"/>
      <c r="F49" s="233"/>
      <c r="G49" s="233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05"/>
      <c r="Z49" s="205"/>
      <c r="AA49" s="205"/>
      <c r="AB49" s="205"/>
      <c r="AC49" s="205"/>
      <c r="AD49" s="205"/>
      <c r="AE49" s="205"/>
      <c r="AF49" s="205"/>
      <c r="AG49" s="205" t="s">
        <v>126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5">
      <c r="A50" s="212"/>
      <c r="B50" s="213"/>
      <c r="C50" s="250" t="s">
        <v>181</v>
      </c>
      <c r="D50" s="217"/>
      <c r="E50" s="218">
        <v>38.78</v>
      </c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05"/>
      <c r="Z50" s="205"/>
      <c r="AA50" s="205"/>
      <c r="AB50" s="205"/>
      <c r="AC50" s="205"/>
      <c r="AD50" s="205"/>
      <c r="AE50" s="205"/>
      <c r="AF50" s="205"/>
      <c r="AG50" s="205" t="s">
        <v>128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226">
        <v>13</v>
      </c>
      <c r="B51" s="227" t="s">
        <v>182</v>
      </c>
      <c r="C51" s="248" t="s">
        <v>183</v>
      </c>
      <c r="D51" s="228" t="s">
        <v>119</v>
      </c>
      <c r="E51" s="229">
        <v>687.8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21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 t="s">
        <v>144</v>
      </c>
      <c r="S51" s="231" t="s">
        <v>121</v>
      </c>
      <c r="T51" s="232" t="s">
        <v>122</v>
      </c>
      <c r="U51" s="215">
        <v>1.7999999999999999E-2</v>
      </c>
      <c r="V51" s="215">
        <f>ROUND(E51*U51,2)</f>
        <v>12.38</v>
      </c>
      <c r="W51" s="215"/>
      <c r="X51" s="215" t="s">
        <v>123</v>
      </c>
      <c r="Y51" s="205"/>
      <c r="Z51" s="205"/>
      <c r="AA51" s="205"/>
      <c r="AB51" s="205"/>
      <c r="AC51" s="205"/>
      <c r="AD51" s="205"/>
      <c r="AE51" s="205"/>
      <c r="AF51" s="205"/>
      <c r="AG51" s="205" t="s">
        <v>124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12"/>
      <c r="B52" s="213"/>
      <c r="C52" s="249" t="s">
        <v>184</v>
      </c>
      <c r="D52" s="233"/>
      <c r="E52" s="233"/>
      <c r="F52" s="233"/>
      <c r="G52" s="233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05"/>
      <c r="Z52" s="205"/>
      <c r="AA52" s="205"/>
      <c r="AB52" s="205"/>
      <c r="AC52" s="205"/>
      <c r="AD52" s="205"/>
      <c r="AE52" s="205"/>
      <c r="AF52" s="205"/>
      <c r="AG52" s="205" t="s">
        <v>126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5">
      <c r="A53" s="212"/>
      <c r="B53" s="213"/>
      <c r="C53" s="250" t="s">
        <v>185</v>
      </c>
      <c r="D53" s="217"/>
      <c r="E53" s="218">
        <v>687.8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05"/>
      <c r="Z53" s="205"/>
      <c r="AA53" s="205"/>
      <c r="AB53" s="205"/>
      <c r="AC53" s="205"/>
      <c r="AD53" s="205"/>
      <c r="AE53" s="205"/>
      <c r="AF53" s="205"/>
      <c r="AG53" s="205" t="s">
        <v>128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5">
      <c r="A54" s="226">
        <v>14</v>
      </c>
      <c r="B54" s="227" t="s">
        <v>186</v>
      </c>
      <c r="C54" s="248" t="s">
        <v>187</v>
      </c>
      <c r="D54" s="228" t="s">
        <v>143</v>
      </c>
      <c r="E54" s="229">
        <v>55.4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 t="s">
        <v>144</v>
      </c>
      <c r="S54" s="231" t="s">
        <v>121</v>
      </c>
      <c r="T54" s="232" t="s">
        <v>122</v>
      </c>
      <c r="U54" s="215">
        <v>0</v>
      </c>
      <c r="V54" s="215">
        <f>ROUND(E54*U54,2)</f>
        <v>0</v>
      </c>
      <c r="W54" s="215"/>
      <c r="X54" s="215" t="s">
        <v>123</v>
      </c>
      <c r="Y54" s="205"/>
      <c r="Z54" s="205"/>
      <c r="AA54" s="205"/>
      <c r="AB54" s="205"/>
      <c r="AC54" s="205"/>
      <c r="AD54" s="205"/>
      <c r="AE54" s="205"/>
      <c r="AF54" s="205"/>
      <c r="AG54" s="205" t="s">
        <v>124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212"/>
      <c r="B55" s="213"/>
      <c r="C55" s="250" t="s">
        <v>188</v>
      </c>
      <c r="D55" s="217"/>
      <c r="E55" s="218">
        <v>55.4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05"/>
      <c r="Z55" s="205"/>
      <c r="AA55" s="205"/>
      <c r="AB55" s="205"/>
      <c r="AC55" s="205"/>
      <c r="AD55" s="205"/>
      <c r="AE55" s="205"/>
      <c r="AF55" s="205"/>
      <c r="AG55" s="205" t="s">
        <v>128</v>
      </c>
      <c r="AH55" s="205">
        <v>0</v>
      </c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x14ac:dyDescent="0.25">
      <c r="A56" s="220" t="s">
        <v>115</v>
      </c>
      <c r="B56" s="221" t="s">
        <v>43</v>
      </c>
      <c r="C56" s="247" t="s">
        <v>57</v>
      </c>
      <c r="D56" s="222"/>
      <c r="E56" s="223"/>
      <c r="F56" s="224"/>
      <c r="G56" s="224">
        <f>SUMIF(AG57:AG61,"&lt;&gt;NOR",G57:G61)</f>
        <v>0</v>
      </c>
      <c r="H56" s="224"/>
      <c r="I56" s="224">
        <f>SUM(I57:I61)</f>
        <v>0</v>
      </c>
      <c r="J56" s="224"/>
      <c r="K56" s="224">
        <f>SUM(K57:K61)</f>
        <v>0</v>
      </c>
      <c r="L56" s="224"/>
      <c r="M56" s="224">
        <f>SUM(M57:M61)</f>
        <v>0</v>
      </c>
      <c r="N56" s="224"/>
      <c r="O56" s="224">
        <f>SUM(O57:O61)</f>
        <v>36.54</v>
      </c>
      <c r="P56" s="224"/>
      <c r="Q56" s="224">
        <f>SUM(Q57:Q61)</f>
        <v>2.77</v>
      </c>
      <c r="R56" s="224"/>
      <c r="S56" s="224"/>
      <c r="T56" s="225"/>
      <c r="U56" s="219"/>
      <c r="V56" s="219">
        <f>SUM(V57:V61)</f>
        <v>55.519999999999996</v>
      </c>
      <c r="W56" s="219"/>
      <c r="X56" s="219"/>
      <c r="AG56" t="s">
        <v>116</v>
      </c>
    </row>
    <row r="57" spans="1:60" outlineLevel="1" x14ac:dyDescent="0.25">
      <c r="A57" s="226">
        <v>15</v>
      </c>
      <c r="B57" s="227" t="s">
        <v>189</v>
      </c>
      <c r="C57" s="248" t="s">
        <v>190</v>
      </c>
      <c r="D57" s="228" t="s">
        <v>143</v>
      </c>
      <c r="E57" s="229">
        <v>11.603999999999999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31">
        <v>3.1486999999999998</v>
      </c>
      <c r="O57" s="231">
        <f>ROUND(E57*N57,2)</f>
        <v>36.54</v>
      </c>
      <c r="P57" s="231">
        <v>0</v>
      </c>
      <c r="Q57" s="231">
        <f>ROUND(E57*P57,2)</f>
        <v>0</v>
      </c>
      <c r="R57" s="231" t="s">
        <v>191</v>
      </c>
      <c r="S57" s="231" t="s">
        <v>121</v>
      </c>
      <c r="T57" s="232" t="s">
        <v>122</v>
      </c>
      <c r="U57" s="215">
        <v>0.97</v>
      </c>
      <c r="V57" s="215">
        <f>ROUND(E57*U57,2)</f>
        <v>11.26</v>
      </c>
      <c r="W57" s="215"/>
      <c r="X57" s="215" t="s">
        <v>123</v>
      </c>
      <c r="Y57" s="205"/>
      <c r="Z57" s="205"/>
      <c r="AA57" s="205"/>
      <c r="AB57" s="205"/>
      <c r="AC57" s="205"/>
      <c r="AD57" s="205"/>
      <c r="AE57" s="205"/>
      <c r="AF57" s="205"/>
      <c r="AG57" s="205" t="s">
        <v>134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5">
      <c r="A58" s="212"/>
      <c r="B58" s="213"/>
      <c r="C58" s="250" t="s">
        <v>154</v>
      </c>
      <c r="D58" s="217"/>
      <c r="E58" s="218">
        <v>9.5039999999999996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Y58" s="205"/>
      <c r="Z58" s="205"/>
      <c r="AA58" s="205"/>
      <c r="AB58" s="205"/>
      <c r="AC58" s="205"/>
      <c r="AD58" s="205"/>
      <c r="AE58" s="205"/>
      <c r="AF58" s="205"/>
      <c r="AG58" s="205" t="s">
        <v>128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212"/>
      <c r="B59" s="213"/>
      <c r="C59" s="250" t="s">
        <v>192</v>
      </c>
      <c r="D59" s="217"/>
      <c r="E59" s="218">
        <v>2.1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15"/>
      <c r="Y59" s="205"/>
      <c r="Z59" s="205"/>
      <c r="AA59" s="205"/>
      <c r="AB59" s="205"/>
      <c r="AC59" s="205"/>
      <c r="AD59" s="205"/>
      <c r="AE59" s="205"/>
      <c r="AF59" s="205"/>
      <c r="AG59" s="205" t="s">
        <v>128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5">
      <c r="A60" s="226">
        <v>16</v>
      </c>
      <c r="B60" s="227" t="s">
        <v>193</v>
      </c>
      <c r="C60" s="248" t="s">
        <v>194</v>
      </c>
      <c r="D60" s="228" t="s">
        <v>119</v>
      </c>
      <c r="E60" s="229">
        <v>44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31">
        <v>0</v>
      </c>
      <c r="O60" s="231">
        <f>ROUND(E60*N60,2)</f>
        <v>0</v>
      </c>
      <c r="P60" s="231">
        <v>6.3E-2</v>
      </c>
      <c r="Q60" s="231">
        <f>ROUND(E60*P60,2)</f>
        <v>2.77</v>
      </c>
      <c r="R60" s="231" t="s">
        <v>195</v>
      </c>
      <c r="S60" s="231" t="s">
        <v>121</v>
      </c>
      <c r="T60" s="232" t="s">
        <v>122</v>
      </c>
      <c r="U60" s="215">
        <v>1.006</v>
      </c>
      <c r="V60" s="215">
        <f>ROUND(E60*U60,2)</f>
        <v>44.26</v>
      </c>
      <c r="W60" s="215"/>
      <c r="X60" s="215" t="s">
        <v>123</v>
      </c>
      <c r="Y60" s="205"/>
      <c r="Z60" s="205"/>
      <c r="AA60" s="205"/>
      <c r="AB60" s="205"/>
      <c r="AC60" s="205"/>
      <c r="AD60" s="205"/>
      <c r="AE60" s="205"/>
      <c r="AF60" s="205"/>
      <c r="AG60" s="205" t="s">
        <v>124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5">
      <c r="A61" s="212"/>
      <c r="B61" s="213"/>
      <c r="C61" s="250" t="s">
        <v>196</v>
      </c>
      <c r="D61" s="217"/>
      <c r="E61" s="218">
        <v>44</v>
      </c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Y61" s="205"/>
      <c r="Z61" s="205"/>
      <c r="AA61" s="205"/>
      <c r="AB61" s="205"/>
      <c r="AC61" s="205"/>
      <c r="AD61" s="205"/>
      <c r="AE61" s="205"/>
      <c r="AF61" s="205"/>
      <c r="AG61" s="205" t="s">
        <v>128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x14ac:dyDescent="0.25">
      <c r="A62" s="220" t="s">
        <v>115</v>
      </c>
      <c r="B62" s="221" t="s">
        <v>58</v>
      </c>
      <c r="C62" s="247" t="s">
        <v>59</v>
      </c>
      <c r="D62" s="222"/>
      <c r="E62" s="223"/>
      <c r="F62" s="224"/>
      <c r="G62" s="224">
        <f>SUMIF(AG63:AG71,"&lt;&gt;NOR",G63:G71)</f>
        <v>0</v>
      </c>
      <c r="H62" s="224"/>
      <c r="I62" s="224">
        <f>SUM(I63:I71)</f>
        <v>0</v>
      </c>
      <c r="J62" s="224"/>
      <c r="K62" s="224">
        <f>SUM(K63:K71)</f>
        <v>0</v>
      </c>
      <c r="L62" s="224"/>
      <c r="M62" s="224">
        <f>SUM(M63:M71)</f>
        <v>0</v>
      </c>
      <c r="N62" s="224"/>
      <c r="O62" s="224">
        <f>SUM(O63:O71)</f>
        <v>11.31</v>
      </c>
      <c r="P62" s="224"/>
      <c r="Q62" s="224">
        <f>SUM(Q63:Q71)</f>
        <v>0</v>
      </c>
      <c r="R62" s="224"/>
      <c r="S62" s="224"/>
      <c r="T62" s="225"/>
      <c r="U62" s="219"/>
      <c r="V62" s="219">
        <f>SUM(V63:V71)</f>
        <v>75.2</v>
      </c>
      <c r="W62" s="219"/>
      <c r="X62" s="219"/>
      <c r="AG62" t="s">
        <v>116</v>
      </c>
    </row>
    <row r="63" spans="1:60" outlineLevel="1" x14ac:dyDescent="0.25">
      <c r="A63" s="226">
        <v>17</v>
      </c>
      <c r="B63" s="227" t="s">
        <v>197</v>
      </c>
      <c r="C63" s="248" t="s">
        <v>198</v>
      </c>
      <c r="D63" s="228" t="s">
        <v>143</v>
      </c>
      <c r="E63" s="229">
        <v>3.3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21</v>
      </c>
      <c r="M63" s="231">
        <f>G63*(1+L63/100)</f>
        <v>0</v>
      </c>
      <c r="N63" s="231">
        <v>2.5251100000000002</v>
      </c>
      <c r="O63" s="231">
        <f>ROUND(E63*N63,2)</f>
        <v>8.33</v>
      </c>
      <c r="P63" s="231">
        <v>0</v>
      </c>
      <c r="Q63" s="231">
        <f>ROUND(E63*P63,2)</f>
        <v>0</v>
      </c>
      <c r="R63" s="231" t="s">
        <v>191</v>
      </c>
      <c r="S63" s="231" t="s">
        <v>121</v>
      </c>
      <c r="T63" s="232" t="s">
        <v>122</v>
      </c>
      <c r="U63" s="215">
        <v>1.448</v>
      </c>
      <c r="V63" s="215">
        <f>ROUND(E63*U63,2)</f>
        <v>4.78</v>
      </c>
      <c r="W63" s="215"/>
      <c r="X63" s="215" t="s">
        <v>123</v>
      </c>
      <c r="Y63" s="205"/>
      <c r="Z63" s="205"/>
      <c r="AA63" s="205"/>
      <c r="AB63" s="205"/>
      <c r="AC63" s="205"/>
      <c r="AD63" s="205"/>
      <c r="AE63" s="205"/>
      <c r="AF63" s="205"/>
      <c r="AG63" s="205" t="s">
        <v>124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5">
      <c r="A64" s="212"/>
      <c r="B64" s="213"/>
      <c r="C64" s="250" t="s">
        <v>199</v>
      </c>
      <c r="D64" s="217"/>
      <c r="E64" s="218">
        <v>3.3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15"/>
      <c r="Y64" s="205"/>
      <c r="Z64" s="205"/>
      <c r="AA64" s="205"/>
      <c r="AB64" s="205"/>
      <c r="AC64" s="205"/>
      <c r="AD64" s="205"/>
      <c r="AE64" s="205"/>
      <c r="AF64" s="205"/>
      <c r="AG64" s="205" t="s">
        <v>128</v>
      </c>
      <c r="AH64" s="205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226">
        <v>18</v>
      </c>
      <c r="B65" s="227" t="s">
        <v>200</v>
      </c>
      <c r="C65" s="248" t="s">
        <v>201</v>
      </c>
      <c r="D65" s="228" t="s">
        <v>138</v>
      </c>
      <c r="E65" s="229">
        <v>55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31">
        <v>5.2420000000000001E-2</v>
      </c>
      <c r="O65" s="231">
        <f>ROUND(E65*N65,2)</f>
        <v>2.88</v>
      </c>
      <c r="P65" s="231">
        <v>0</v>
      </c>
      <c r="Q65" s="231">
        <f>ROUND(E65*P65,2)</f>
        <v>0</v>
      </c>
      <c r="R65" s="231" t="s">
        <v>191</v>
      </c>
      <c r="S65" s="231" t="s">
        <v>121</v>
      </c>
      <c r="T65" s="232" t="s">
        <v>122</v>
      </c>
      <c r="U65" s="215">
        <v>0.94</v>
      </c>
      <c r="V65" s="215">
        <f>ROUND(E65*U65,2)</f>
        <v>51.7</v>
      </c>
      <c r="W65" s="215"/>
      <c r="X65" s="215" t="s">
        <v>123</v>
      </c>
      <c r="Y65" s="205"/>
      <c r="Z65" s="205"/>
      <c r="AA65" s="205"/>
      <c r="AB65" s="205"/>
      <c r="AC65" s="205"/>
      <c r="AD65" s="205"/>
      <c r="AE65" s="205"/>
      <c r="AF65" s="205"/>
      <c r="AG65" s="205" t="s">
        <v>124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5">
      <c r="A66" s="212"/>
      <c r="B66" s="213"/>
      <c r="C66" s="250" t="s">
        <v>202</v>
      </c>
      <c r="D66" s="217"/>
      <c r="E66" s="218">
        <v>55</v>
      </c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15"/>
      <c r="Y66" s="205"/>
      <c r="Z66" s="205"/>
      <c r="AA66" s="205"/>
      <c r="AB66" s="205"/>
      <c r="AC66" s="205"/>
      <c r="AD66" s="205"/>
      <c r="AE66" s="205"/>
      <c r="AF66" s="205"/>
      <c r="AG66" s="205" t="s">
        <v>128</v>
      </c>
      <c r="AH66" s="205">
        <v>0</v>
      </c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5">
      <c r="A67" s="226">
        <v>19</v>
      </c>
      <c r="B67" s="227" t="s">
        <v>203</v>
      </c>
      <c r="C67" s="248" t="s">
        <v>204</v>
      </c>
      <c r="D67" s="228" t="s">
        <v>138</v>
      </c>
      <c r="E67" s="229">
        <v>55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1" t="s">
        <v>191</v>
      </c>
      <c r="S67" s="231" t="s">
        <v>121</v>
      </c>
      <c r="T67" s="232" t="s">
        <v>122</v>
      </c>
      <c r="U67" s="215">
        <v>0.28999999999999998</v>
      </c>
      <c r="V67" s="215">
        <f>ROUND(E67*U67,2)</f>
        <v>15.95</v>
      </c>
      <c r="W67" s="215"/>
      <c r="X67" s="215" t="s">
        <v>123</v>
      </c>
      <c r="Y67" s="205"/>
      <c r="Z67" s="205"/>
      <c r="AA67" s="205"/>
      <c r="AB67" s="205"/>
      <c r="AC67" s="205"/>
      <c r="AD67" s="205"/>
      <c r="AE67" s="205"/>
      <c r="AF67" s="205"/>
      <c r="AG67" s="205" t="s">
        <v>124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5">
      <c r="A68" s="212"/>
      <c r="B68" s="213"/>
      <c r="C68" s="250" t="s">
        <v>202</v>
      </c>
      <c r="D68" s="217"/>
      <c r="E68" s="218">
        <v>55</v>
      </c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15"/>
      <c r="Y68" s="205"/>
      <c r="Z68" s="205"/>
      <c r="AA68" s="205"/>
      <c r="AB68" s="205"/>
      <c r="AC68" s="205"/>
      <c r="AD68" s="205"/>
      <c r="AE68" s="205"/>
      <c r="AF68" s="205"/>
      <c r="AG68" s="205" t="s">
        <v>128</v>
      </c>
      <c r="AH68" s="205">
        <v>0</v>
      </c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226">
        <v>20</v>
      </c>
      <c r="B69" s="227" t="s">
        <v>205</v>
      </c>
      <c r="C69" s="248" t="s">
        <v>206</v>
      </c>
      <c r="D69" s="228" t="s">
        <v>207</v>
      </c>
      <c r="E69" s="229">
        <v>0.1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31">
        <v>1.0166500000000001</v>
      </c>
      <c r="O69" s="231">
        <f>ROUND(E69*N69,2)</f>
        <v>0.1</v>
      </c>
      <c r="P69" s="231">
        <v>0</v>
      </c>
      <c r="Q69" s="231">
        <f>ROUND(E69*P69,2)</f>
        <v>0</v>
      </c>
      <c r="R69" s="231" t="s">
        <v>191</v>
      </c>
      <c r="S69" s="231" t="s">
        <v>121</v>
      </c>
      <c r="T69" s="232" t="s">
        <v>122</v>
      </c>
      <c r="U69" s="215">
        <v>27.672999999999998</v>
      </c>
      <c r="V69" s="215">
        <f>ROUND(E69*U69,2)</f>
        <v>2.77</v>
      </c>
      <c r="W69" s="215"/>
      <c r="X69" s="215" t="s">
        <v>123</v>
      </c>
      <c r="Y69" s="205"/>
      <c r="Z69" s="205"/>
      <c r="AA69" s="205"/>
      <c r="AB69" s="205"/>
      <c r="AC69" s="205"/>
      <c r="AD69" s="205"/>
      <c r="AE69" s="205"/>
      <c r="AF69" s="205"/>
      <c r="AG69" s="205" t="s">
        <v>124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5">
      <c r="A70" s="212"/>
      <c r="B70" s="213"/>
      <c r="C70" s="249" t="s">
        <v>208</v>
      </c>
      <c r="D70" s="233"/>
      <c r="E70" s="233"/>
      <c r="F70" s="233"/>
      <c r="G70" s="233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15"/>
      <c r="Y70" s="205"/>
      <c r="Z70" s="205"/>
      <c r="AA70" s="205"/>
      <c r="AB70" s="205"/>
      <c r="AC70" s="205"/>
      <c r="AD70" s="205"/>
      <c r="AE70" s="205"/>
      <c r="AF70" s="205"/>
      <c r="AG70" s="205" t="s">
        <v>126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212"/>
      <c r="B71" s="213"/>
      <c r="C71" s="250" t="s">
        <v>209</v>
      </c>
      <c r="D71" s="217"/>
      <c r="E71" s="218">
        <v>0.1</v>
      </c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05"/>
      <c r="Z71" s="205"/>
      <c r="AA71" s="205"/>
      <c r="AB71" s="205"/>
      <c r="AC71" s="205"/>
      <c r="AD71" s="205"/>
      <c r="AE71" s="205"/>
      <c r="AF71" s="205"/>
      <c r="AG71" s="205" t="s">
        <v>128</v>
      </c>
      <c r="AH71" s="205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x14ac:dyDescent="0.25">
      <c r="A72" s="220" t="s">
        <v>115</v>
      </c>
      <c r="B72" s="221" t="s">
        <v>60</v>
      </c>
      <c r="C72" s="247" t="s">
        <v>61</v>
      </c>
      <c r="D72" s="222"/>
      <c r="E72" s="223"/>
      <c r="F72" s="224"/>
      <c r="G72" s="224">
        <f>SUMIF(AG73:AG81,"&lt;&gt;NOR",G73:G81)</f>
        <v>0</v>
      </c>
      <c r="H72" s="224"/>
      <c r="I72" s="224">
        <f>SUM(I73:I81)</f>
        <v>0</v>
      </c>
      <c r="J72" s="224"/>
      <c r="K72" s="224">
        <f>SUM(K73:K81)</f>
        <v>0</v>
      </c>
      <c r="L72" s="224"/>
      <c r="M72" s="224">
        <f>SUM(M73:M81)</f>
        <v>0</v>
      </c>
      <c r="N72" s="224"/>
      <c r="O72" s="224">
        <f>SUM(O73:O81)</f>
        <v>433.65</v>
      </c>
      <c r="P72" s="224"/>
      <c r="Q72" s="224">
        <f>SUM(Q73:Q81)</f>
        <v>0</v>
      </c>
      <c r="R72" s="224"/>
      <c r="S72" s="224"/>
      <c r="T72" s="225"/>
      <c r="U72" s="219"/>
      <c r="V72" s="219">
        <f>SUM(V73:V81)</f>
        <v>107.28999999999999</v>
      </c>
      <c r="W72" s="219"/>
      <c r="X72" s="219"/>
      <c r="AG72" t="s">
        <v>116</v>
      </c>
    </row>
    <row r="73" spans="1:60" outlineLevel="1" x14ac:dyDescent="0.25">
      <c r="A73" s="226">
        <v>21</v>
      </c>
      <c r="B73" s="227" t="s">
        <v>210</v>
      </c>
      <c r="C73" s="248" t="s">
        <v>211</v>
      </c>
      <c r="D73" s="228" t="s">
        <v>119</v>
      </c>
      <c r="E73" s="229">
        <v>687.8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21</v>
      </c>
      <c r="M73" s="231">
        <f>G73*(1+L73/100)</f>
        <v>0</v>
      </c>
      <c r="N73" s="231">
        <v>0.32250000000000001</v>
      </c>
      <c r="O73" s="231">
        <f>ROUND(E73*N73,2)</f>
        <v>221.82</v>
      </c>
      <c r="P73" s="231">
        <v>0</v>
      </c>
      <c r="Q73" s="231">
        <f>ROUND(E73*P73,2)</f>
        <v>0</v>
      </c>
      <c r="R73" s="231" t="s">
        <v>120</v>
      </c>
      <c r="S73" s="231" t="s">
        <v>121</v>
      </c>
      <c r="T73" s="232" t="s">
        <v>122</v>
      </c>
      <c r="U73" s="215">
        <v>2.5999999999999999E-2</v>
      </c>
      <c r="V73" s="215">
        <f>ROUND(E73*U73,2)</f>
        <v>17.88</v>
      </c>
      <c r="W73" s="215"/>
      <c r="X73" s="215" t="s">
        <v>123</v>
      </c>
      <c r="Y73" s="205"/>
      <c r="Z73" s="205"/>
      <c r="AA73" s="205"/>
      <c r="AB73" s="205"/>
      <c r="AC73" s="205"/>
      <c r="AD73" s="205"/>
      <c r="AE73" s="205"/>
      <c r="AF73" s="205"/>
      <c r="AG73" s="205" t="s">
        <v>134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5">
      <c r="A74" s="212"/>
      <c r="B74" s="213"/>
      <c r="C74" s="249" t="s">
        <v>212</v>
      </c>
      <c r="D74" s="233"/>
      <c r="E74" s="233"/>
      <c r="F74" s="233"/>
      <c r="G74" s="233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15"/>
      <c r="Y74" s="205"/>
      <c r="Z74" s="205"/>
      <c r="AA74" s="205"/>
      <c r="AB74" s="205"/>
      <c r="AC74" s="205"/>
      <c r="AD74" s="205"/>
      <c r="AE74" s="205"/>
      <c r="AF74" s="205"/>
      <c r="AG74" s="205" t="s">
        <v>126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5">
      <c r="A75" s="212"/>
      <c r="B75" s="213"/>
      <c r="C75" s="250" t="s">
        <v>135</v>
      </c>
      <c r="D75" s="217"/>
      <c r="E75" s="218">
        <v>687.8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15"/>
      <c r="Y75" s="205"/>
      <c r="Z75" s="205"/>
      <c r="AA75" s="205"/>
      <c r="AB75" s="205"/>
      <c r="AC75" s="205"/>
      <c r="AD75" s="205"/>
      <c r="AE75" s="205"/>
      <c r="AF75" s="205"/>
      <c r="AG75" s="205" t="s">
        <v>128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5">
      <c r="A76" s="226">
        <v>22</v>
      </c>
      <c r="B76" s="227" t="s">
        <v>213</v>
      </c>
      <c r="C76" s="248" t="s">
        <v>214</v>
      </c>
      <c r="D76" s="228" t="s">
        <v>119</v>
      </c>
      <c r="E76" s="229">
        <v>687.8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21</v>
      </c>
      <c r="M76" s="231">
        <f>G76*(1+L76/100)</f>
        <v>0</v>
      </c>
      <c r="N76" s="231">
        <v>0.08</v>
      </c>
      <c r="O76" s="231">
        <f>ROUND(E76*N76,2)</f>
        <v>55.02</v>
      </c>
      <c r="P76" s="231">
        <v>0</v>
      </c>
      <c r="Q76" s="231">
        <f>ROUND(E76*P76,2)</f>
        <v>0</v>
      </c>
      <c r="R76" s="231"/>
      <c r="S76" s="231" t="s">
        <v>174</v>
      </c>
      <c r="T76" s="232" t="s">
        <v>122</v>
      </c>
      <c r="U76" s="215">
        <v>0.03</v>
      </c>
      <c r="V76" s="215">
        <f>ROUND(E76*U76,2)</f>
        <v>20.63</v>
      </c>
      <c r="W76" s="215"/>
      <c r="X76" s="215" t="s">
        <v>123</v>
      </c>
      <c r="Y76" s="205"/>
      <c r="Z76" s="205"/>
      <c r="AA76" s="205"/>
      <c r="AB76" s="205"/>
      <c r="AC76" s="205"/>
      <c r="AD76" s="205"/>
      <c r="AE76" s="205"/>
      <c r="AF76" s="205"/>
      <c r="AG76" s="205" t="s">
        <v>134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5">
      <c r="A77" s="212"/>
      <c r="B77" s="213"/>
      <c r="C77" s="250" t="s">
        <v>135</v>
      </c>
      <c r="D77" s="217"/>
      <c r="E77" s="218">
        <v>687.8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15"/>
      <c r="Y77" s="205"/>
      <c r="Z77" s="205"/>
      <c r="AA77" s="205"/>
      <c r="AB77" s="205"/>
      <c r="AC77" s="205"/>
      <c r="AD77" s="205"/>
      <c r="AE77" s="205"/>
      <c r="AF77" s="205"/>
      <c r="AG77" s="205" t="s">
        <v>128</v>
      </c>
      <c r="AH77" s="205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5">
      <c r="A78" s="226">
        <v>23</v>
      </c>
      <c r="B78" s="227" t="s">
        <v>215</v>
      </c>
      <c r="C78" s="248" t="s">
        <v>216</v>
      </c>
      <c r="D78" s="228" t="s">
        <v>119</v>
      </c>
      <c r="E78" s="229">
        <v>687.8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21</v>
      </c>
      <c r="M78" s="231">
        <f>G78*(1+L78/100)</f>
        <v>0</v>
      </c>
      <c r="N78" s="231">
        <v>0.13</v>
      </c>
      <c r="O78" s="231">
        <f>ROUND(E78*N78,2)</f>
        <v>89.41</v>
      </c>
      <c r="P78" s="231">
        <v>0</v>
      </c>
      <c r="Q78" s="231">
        <f>ROUND(E78*P78,2)</f>
        <v>0</v>
      </c>
      <c r="R78" s="231"/>
      <c r="S78" s="231" t="s">
        <v>174</v>
      </c>
      <c r="T78" s="232" t="s">
        <v>122</v>
      </c>
      <c r="U78" s="215">
        <v>7.0000000000000007E-2</v>
      </c>
      <c r="V78" s="215">
        <f>ROUND(E78*U78,2)</f>
        <v>48.15</v>
      </c>
      <c r="W78" s="215"/>
      <c r="X78" s="215" t="s">
        <v>123</v>
      </c>
      <c r="Y78" s="205"/>
      <c r="Z78" s="205"/>
      <c r="AA78" s="205"/>
      <c r="AB78" s="205"/>
      <c r="AC78" s="205"/>
      <c r="AD78" s="205"/>
      <c r="AE78" s="205"/>
      <c r="AF78" s="205"/>
      <c r="AG78" s="205" t="s">
        <v>134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5">
      <c r="A79" s="212"/>
      <c r="B79" s="213"/>
      <c r="C79" s="250" t="s">
        <v>135</v>
      </c>
      <c r="D79" s="217"/>
      <c r="E79" s="218">
        <v>687.8</v>
      </c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15"/>
      <c r="Y79" s="205"/>
      <c r="Z79" s="205"/>
      <c r="AA79" s="205"/>
      <c r="AB79" s="205"/>
      <c r="AC79" s="205"/>
      <c r="AD79" s="205"/>
      <c r="AE79" s="205"/>
      <c r="AF79" s="205"/>
      <c r="AG79" s="205" t="s">
        <v>128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5">
      <c r="A80" s="226">
        <v>24</v>
      </c>
      <c r="B80" s="227" t="s">
        <v>217</v>
      </c>
      <c r="C80" s="248" t="s">
        <v>218</v>
      </c>
      <c r="D80" s="228" t="s">
        <v>119</v>
      </c>
      <c r="E80" s="229">
        <v>687.8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31">
        <v>9.8000000000000004E-2</v>
      </c>
      <c r="O80" s="231">
        <f>ROUND(E80*N80,2)</f>
        <v>67.400000000000006</v>
      </c>
      <c r="P80" s="231">
        <v>0</v>
      </c>
      <c r="Q80" s="231">
        <f>ROUND(E80*P80,2)</f>
        <v>0</v>
      </c>
      <c r="R80" s="231"/>
      <c r="S80" s="231" t="s">
        <v>174</v>
      </c>
      <c r="T80" s="232" t="s">
        <v>122</v>
      </c>
      <c r="U80" s="215">
        <v>0.03</v>
      </c>
      <c r="V80" s="215">
        <f>ROUND(E80*U80,2)</f>
        <v>20.63</v>
      </c>
      <c r="W80" s="215"/>
      <c r="X80" s="215" t="s">
        <v>123</v>
      </c>
      <c r="Y80" s="205"/>
      <c r="Z80" s="205"/>
      <c r="AA80" s="205"/>
      <c r="AB80" s="205"/>
      <c r="AC80" s="205"/>
      <c r="AD80" s="205"/>
      <c r="AE80" s="205"/>
      <c r="AF80" s="205"/>
      <c r="AG80" s="205" t="s">
        <v>134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5">
      <c r="A81" s="212"/>
      <c r="B81" s="213"/>
      <c r="C81" s="250" t="s">
        <v>135</v>
      </c>
      <c r="D81" s="217"/>
      <c r="E81" s="218">
        <v>687.8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15"/>
      <c r="Y81" s="205"/>
      <c r="Z81" s="205"/>
      <c r="AA81" s="205"/>
      <c r="AB81" s="205"/>
      <c r="AC81" s="205"/>
      <c r="AD81" s="205"/>
      <c r="AE81" s="205"/>
      <c r="AF81" s="205"/>
      <c r="AG81" s="205" t="s">
        <v>128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x14ac:dyDescent="0.25">
      <c r="A82" s="220" t="s">
        <v>115</v>
      </c>
      <c r="B82" s="221" t="s">
        <v>62</v>
      </c>
      <c r="C82" s="247" t="s">
        <v>63</v>
      </c>
      <c r="D82" s="222"/>
      <c r="E82" s="223"/>
      <c r="F82" s="224"/>
      <c r="G82" s="224">
        <f>SUMIF(AG83:AG86,"&lt;&gt;NOR",G83:G86)</f>
        <v>0</v>
      </c>
      <c r="H82" s="224"/>
      <c r="I82" s="224">
        <f>SUM(I83:I86)</f>
        <v>0</v>
      </c>
      <c r="J82" s="224"/>
      <c r="K82" s="224">
        <f>SUM(K83:K86)</f>
        <v>0</v>
      </c>
      <c r="L82" s="224"/>
      <c r="M82" s="224">
        <f>SUM(M83:M86)</f>
        <v>0</v>
      </c>
      <c r="N82" s="224"/>
      <c r="O82" s="224">
        <f>SUM(O83:O86)</f>
        <v>2.27</v>
      </c>
      <c r="P82" s="224"/>
      <c r="Q82" s="224">
        <f>SUM(Q83:Q86)</f>
        <v>0</v>
      </c>
      <c r="R82" s="224"/>
      <c r="S82" s="224"/>
      <c r="T82" s="225"/>
      <c r="U82" s="219"/>
      <c r="V82" s="219">
        <f>SUM(V83:V86)</f>
        <v>12.760000000000002</v>
      </c>
      <c r="W82" s="219"/>
      <c r="X82" s="219"/>
      <c r="AG82" t="s">
        <v>116</v>
      </c>
    </row>
    <row r="83" spans="1:60" ht="20.399999999999999" outlineLevel="1" x14ac:dyDescent="0.25">
      <c r="A83" s="226">
        <v>25</v>
      </c>
      <c r="B83" s="227" t="s">
        <v>219</v>
      </c>
      <c r="C83" s="248" t="s">
        <v>220</v>
      </c>
      <c r="D83" s="228" t="s">
        <v>119</v>
      </c>
      <c r="E83" s="229">
        <v>44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21</v>
      </c>
      <c r="M83" s="231">
        <f>G83*(1+L83/100)</f>
        <v>0</v>
      </c>
      <c r="N83" s="231">
        <v>4.9950000000000001E-2</v>
      </c>
      <c r="O83" s="231">
        <f>ROUND(E83*N83,2)</f>
        <v>2.2000000000000002</v>
      </c>
      <c r="P83" s="231">
        <v>0</v>
      </c>
      <c r="Q83" s="231">
        <f>ROUND(E83*P83,2)</f>
        <v>0</v>
      </c>
      <c r="R83" s="231" t="s">
        <v>221</v>
      </c>
      <c r="S83" s="231" t="s">
        <v>121</v>
      </c>
      <c r="T83" s="232" t="s">
        <v>122</v>
      </c>
      <c r="U83" s="215">
        <v>0.24</v>
      </c>
      <c r="V83" s="215">
        <f>ROUND(E83*U83,2)</f>
        <v>10.56</v>
      </c>
      <c r="W83" s="215"/>
      <c r="X83" s="215" t="s">
        <v>123</v>
      </c>
      <c r="Y83" s="205"/>
      <c r="Z83" s="205"/>
      <c r="AA83" s="205"/>
      <c r="AB83" s="205"/>
      <c r="AC83" s="205"/>
      <c r="AD83" s="205"/>
      <c r="AE83" s="205"/>
      <c r="AF83" s="205"/>
      <c r="AG83" s="205" t="s">
        <v>124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5">
      <c r="A84" s="212"/>
      <c r="B84" s="213"/>
      <c r="C84" s="250" t="s">
        <v>196</v>
      </c>
      <c r="D84" s="217"/>
      <c r="E84" s="218">
        <v>44</v>
      </c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05"/>
      <c r="Z84" s="205"/>
      <c r="AA84" s="205"/>
      <c r="AB84" s="205"/>
      <c r="AC84" s="205"/>
      <c r="AD84" s="205"/>
      <c r="AE84" s="205"/>
      <c r="AF84" s="205"/>
      <c r="AG84" s="205" t="s">
        <v>128</v>
      </c>
      <c r="AH84" s="205">
        <v>0</v>
      </c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ht="20.399999999999999" outlineLevel="1" x14ac:dyDescent="0.25">
      <c r="A85" s="226">
        <v>26</v>
      </c>
      <c r="B85" s="227" t="s">
        <v>222</v>
      </c>
      <c r="C85" s="248" t="s">
        <v>223</v>
      </c>
      <c r="D85" s="228" t="s">
        <v>119</v>
      </c>
      <c r="E85" s="229">
        <v>44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21</v>
      </c>
      <c r="M85" s="231">
        <f>G85*(1+L85/100)</f>
        <v>0</v>
      </c>
      <c r="N85" s="231">
        <v>1.6000000000000001E-3</v>
      </c>
      <c r="O85" s="231">
        <f>ROUND(E85*N85,2)</f>
        <v>7.0000000000000007E-2</v>
      </c>
      <c r="P85" s="231">
        <v>0</v>
      </c>
      <c r="Q85" s="231">
        <f>ROUND(E85*P85,2)</f>
        <v>0</v>
      </c>
      <c r="R85" s="231" t="s">
        <v>221</v>
      </c>
      <c r="S85" s="231" t="s">
        <v>121</v>
      </c>
      <c r="T85" s="232" t="s">
        <v>122</v>
      </c>
      <c r="U85" s="215">
        <v>0.05</v>
      </c>
      <c r="V85" s="215">
        <f>ROUND(E85*U85,2)</f>
        <v>2.2000000000000002</v>
      </c>
      <c r="W85" s="215"/>
      <c r="X85" s="215" t="s">
        <v>123</v>
      </c>
      <c r="Y85" s="205"/>
      <c r="Z85" s="205"/>
      <c r="AA85" s="205"/>
      <c r="AB85" s="205"/>
      <c r="AC85" s="205"/>
      <c r="AD85" s="205"/>
      <c r="AE85" s="205"/>
      <c r="AF85" s="205"/>
      <c r="AG85" s="205" t="s">
        <v>124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5">
      <c r="A86" s="212"/>
      <c r="B86" s="213"/>
      <c r="C86" s="250" t="s">
        <v>196</v>
      </c>
      <c r="D86" s="217"/>
      <c r="E86" s="218">
        <v>44</v>
      </c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15"/>
      <c r="Y86" s="205"/>
      <c r="Z86" s="205"/>
      <c r="AA86" s="205"/>
      <c r="AB86" s="205"/>
      <c r="AC86" s="205"/>
      <c r="AD86" s="205"/>
      <c r="AE86" s="205"/>
      <c r="AF86" s="205"/>
      <c r="AG86" s="205" t="s">
        <v>128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x14ac:dyDescent="0.25">
      <c r="A87" s="220" t="s">
        <v>115</v>
      </c>
      <c r="B87" s="221" t="s">
        <v>64</v>
      </c>
      <c r="C87" s="247" t="s">
        <v>65</v>
      </c>
      <c r="D87" s="222"/>
      <c r="E87" s="223"/>
      <c r="F87" s="224"/>
      <c r="G87" s="224">
        <f>SUMIF(AG88:AG117,"&lt;&gt;NOR",G88:G117)</f>
        <v>0</v>
      </c>
      <c r="H87" s="224"/>
      <c r="I87" s="224">
        <f>SUM(I88:I117)</f>
        <v>0</v>
      </c>
      <c r="J87" s="224"/>
      <c r="K87" s="224">
        <f>SUM(K88:K117)</f>
        <v>0</v>
      </c>
      <c r="L87" s="224"/>
      <c r="M87" s="224">
        <f>SUM(M88:M117)</f>
        <v>0</v>
      </c>
      <c r="N87" s="224"/>
      <c r="O87" s="224">
        <f>SUM(O88:O117)</f>
        <v>17.61</v>
      </c>
      <c r="P87" s="224"/>
      <c r="Q87" s="224">
        <f>SUM(Q88:Q117)</f>
        <v>0</v>
      </c>
      <c r="R87" s="224"/>
      <c r="S87" s="224"/>
      <c r="T87" s="225"/>
      <c r="U87" s="219"/>
      <c r="V87" s="219">
        <f>SUM(V88:V117)</f>
        <v>16.86</v>
      </c>
      <c r="W87" s="219"/>
      <c r="X87" s="219"/>
      <c r="AG87" t="s">
        <v>116</v>
      </c>
    </row>
    <row r="88" spans="1:60" outlineLevel="1" x14ac:dyDescent="0.25">
      <c r="A88" s="226">
        <v>27</v>
      </c>
      <c r="B88" s="227" t="s">
        <v>224</v>
      </c>
      <c r="C88" s="248" t="s">
        <v>225</v>
      </c>
      <c r="D88" s="228" t="s">
        <v>138</v>
      </c>
      <c r="E88" s="229">
        <v>248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21</v>
      </c>
      <c r="M88" s="231">
        <f>G88*(1+L88/100)</f>
        <v>0</v>
      </c>
      <c r="N88" s="231">
        <v>0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 t="s">
        <v>174</v>
      </c>
      <c r="T88" s="232" t="s">
        <v>122</v>
      </c>
      <c r="U88" s="215">
        <v>6.8000000000000005E-2</v>
      </c>
      <c r="V88" s="215">
        <f>ROUND(E88*U88,2)</f>
        <v>16.86</v>
      </c>
      <c r="W88" s="215"/>
      <c r="X88" s="215" t="s">
        <v>123</v>
      </c>
      <c r="Y88" s="205"/>
      <c r="Z88" s="205"/>
      <c r="AA88" s="205"/>
      <c r="AB88" s="205"/>
      <c r="AC88" s="205"/>
      <c r="AD88" s="205"/>
      <c r="AE88" s="205"/>
      <c r="AF88" s="205"/>
      <c r="AG88" s="205" t="s">
        <v>124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5">
      <c r="A89" s="212"/>
      <c r="B89" s="213"/>
      <c r="C89" s="251" t="s">
        <v>226</v>
      </c>
      <c r="D89" s="235"/>
      <c r="E89" s="235"/>
      <c r="F89" s="235"/>
      <c r="G89" s="235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15"/>
      <c r="Y89" s="205"/>
      <c r="Z89" s="205"/>
      <c r="AA89" s="205"/>
      <c r="AB89" s="205"/>
      <c r="AC89" s="205"/>
      <c r="AD89" s="205"/>
      <c r="AE89" s="205"/>
      <c r="AF89" s="205"/>
      <c r="AG89" s="205" t="s">
        <v>176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5">
      <c r="A90" s="212"/>
      <c r="B90" s="213"/>
      <c r="C90" s="250" t="s">
        <v>227</v>
      </c>
      <c r="D90" s="217"/>
      <c r="E90" s="218">
        <v>147</v>
      </c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15"/>
      <c r="Y90" s="205"/>
      <c r="Z90" s="205"/>
      <c r="AA90" s="205"/>
      <c r="AB90" s="205"/>
      <c r="AC90" s="205"/>
      <c r="AD90" s="205"/>
      <c r="AE90" s="205"/>
      <c r="AF90" s="205"/>
      <c r="AG90" s="205" t="s">
        <v>128</v>
      </c>
      <c r="AH90" s="205">
        <v>0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5">
      <c r="A91" s="212"/>
      <c r="B91" s="213"/>
      <c r="C91" s="250" t="s">
        <v>228</v>
      </c>
      <c r="D91" s="217"/>
      <c r="E91" s="218">
        <v>83</v>
      </c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15"/>
      <c r="Y91" s="205"/>
      <c r="Z91" s="205"/>
      <c r="AA91" s="205"/>
      <c r="AB91" s="205"/>
      <c r="AC91" s="205"/>
      <c r="AD91" s="205"/>
      <c r="AE91" s="205"/>
      <c r="AF91" s="205"/>
      <c r="AG91" s="205" t="s">
        <v>128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212"/>
      <c r="B92" s="213"/>
      <c r="C92" s="250" t="s">
        <v>229</v>
      </c>
      <c r="D92" s="217"/>
      <c r="E92" s="218">
        <v>18</v>
      </c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05"/>
      <c r="Z92" s="205"/>
      <c r="AA92" s="205"/>
      <c r="AB92" s="205"/>
      <c r="AC92" s="205"/>
      <c r="AD92" s="205"/>
      <c r="AE92" s="205"/>
      <c r="AF92" s="205"/>
      <c r="AG92" s="205" t="s">
        <v>128</v>
      </c>
      <c r="AH92" s="205">
        <v>0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5">
      <c r="A93" s="226">
        <v>28</v>
      </c>
      <c r="B93" s="227" t="s">
        <v>230</v>
      </c>
      <c r="C93" s="248" t="s">
        <v>231</v>
      </c>
      <c r="D93" s="228" t="s">
        <v>119</v>
      </c>
      <c r="E93" s="229">
        <v>687.8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21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 t="s">
        <v>174</v>
      </c>
      <c r="T93" s="232" t="s">
        <v>122</v>
      </c>
      <c r="U93" s="215">
        <v>0</v>
      </c>
      <c r="V93" s="215">
        <f>ROUND(E93*U93,2)</f>
        <v>0</v>
      </c>
      <c r="W93" s="215"/>
      <c r="X93" s="215" t="s">
        <v>123</v>
      </c>
      <c r="Y93" s="205"/>
      <c r="Z93" s="205"/>
      <c r="AA93" s="205"/>
      <c r="AB93" s="205"/>
      <c r="AC93" s="205"/>
      <c r="AD93" s="205"/>
      <c r="AE93" s="205"/>
      <c r="AF93" s="205"/>
      <c r="AG93" s="205" t="s">
        <v>232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5">
      <c r="A94" s="212"/>
      <c r="B94" s="213"/>
      <c r="C94" s="250" t="s">
        <v>185</v>
      </c>
      <c r="D94" s="217"/>
      <c r="E94" s="218">
        <v>687.8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15"/>
      <c r="Y94" s="205"/>
      <c r="Z94" s="205"/>
      <c r="AA94" s="205"/>
      <c r="AB94" s="205"/>
      <c r="AC94" s="205"/>
      <c r="AD94" s="205"/>
      <c r="AE94" s="205"/>
      <c r="AF94" s="205"/>
      <c r="AG94" s="205" t="s">
        <v>128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5">
      <c r="A95" s="226">
        <v>29</v>
      </c>
      <c r="B95" s="227" t="s">
        <v>233</v>
      </c>
      <c r="C95" s="248" t="s">
        <v>234</v>
      </c>
      <c r="D95" s="228" t="s">
        <v>119</v>
      </c>
      <c r="E95" s="229">
        <v>687.8</v>
      </c>
      <c r="F95" s="230"/>
      <c r="G95" s="231">
        <f>ROUND(E95*F95,2)</f>
        <v>0</v>
      </c>
      <c r="H95" s="230"/>
      <c r="I95" s="231">
        <f>ROUND(E95*H95,2)</f>
        <v>0</v>
      </c>
      <c r="J95" s="230"/>
      <c r="K95" s="231">
        <f>ROUND(E95*J95,2)</f>
        <v>0</v>
      </c>
      <c r="L95" s="231">
        <v>21</v>
      </c>
      <c r="M95" s="231">
        <f>G95*(1+L95/100)</f>
        <v>0</v>
      </c>
      <c r="N95" s="231">
        <v>0</v>
      </c>
      <c r="O95" s="231">
        <f>ROUND(E95*N95,2)</f>
        <v>0</v>
      </c>
      <c r="P95" s="231">
        <v>0</v>
      </c>
      <c r="Q95" s="231">
        <f>ROUND(E95*P95,2)</f>
        <v>0</v>
      </c>
      <c r="R95" s="231"/>
      <c r="S95" s="231" t="s">
        <v>174</v>
      </c>
      <c r="T95" s="232" t="s">
        <v>122</v>
      </c>
      <c r="U95" s="215">
        <v>0</v>
      </c>
      <c r="V95" s="215">
        <f>ROUND(E95*U95,2)</f>
        <v>0</v>
      </c>
      <c r="W95" s="215"/>
      <c r="X95" s="215" t="s">
        <v>123</v>
      </c>
      <c r="Y95" s="205"/>
      <c r="Z95" s="205"/>
      <c r="AA95" s="205"/>
      <c r="AB95" s="205"/>
      <c r="AC95" s="205"/>
      <c r="AD95" s="205"/>
      <c r="AE95" s="205"/>
      <c r="AF95" s="205"/>
      <c r="AG95" s="205" t="s">
        <v>232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5">
      <c r="A96" s="212"/>
      <c r="B96" s="213"/>
      <c r="C96" s="250" t="s">
        <v>185</v>
      </c>
      <c r="D96" s="217"/>
      <c r="E96" s="218">
        <v>687.8</v>
      </c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05"/>
      <c r="Z96" s="205"/>
      <c r="AA96" s="205"/>
      <c r="AB96" s="205"/>
      <c r="AC96" s="205"/>
      <c r="AD96" s="205"/>
      <c r="AE96" s="205"/>
      <c r="AF96" s="205"/>
      <c r="AG96" s="205" t="s">
        <v>128</v>
      </c>
      <c r="AH96" s="205">
        <v>0</v>
      </c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5">
      <c r="A97" s="226">
        <v>30</v>
      </c>
      <c r="B97" s="227" t="s">
        <v>235</v>
      </c>
      <c r="C97" s="248" t="s">
        <v>236</v>
      </c>
      <c r="D97" s="228" t="s">
        <v>119</v>
      </c>
      <c r="E97" s="229">
        <v>687.8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21</v>
      </c>
      <c r="M97" s="231">
        <f>G97*(1+L97/100)</f>
        <v>0</v>
      </c>
      <c r="N97" s="231">
        <v>2.2000000000000001E-3</v>
      </c>
      <c r="O97" s="231">
        <f>ROUND(E97*N97,2)</f>
        <v>1.51</v>
      </c>
      <c r="P97" s="231">
        <v>0</v>
      </c>
      <c r="Q97" s="231">
        <f>ROUND(E97*P97,2)</f>
        <v>0</v>
      </c>
      <c r="R97" s="231"/>
      <c r="S97" s="231" t="s">
        <v>174</v>
      </c>
      <c r="T97" s="232" t="s">
        <v>122</v>
      </c>
      <c r="U97" s="215">
        <v>0</v>
      </c>
      <c r="V97" s="215">
        <f>ROUND(E97*U97,2)</f>
        <v>0</v>
      </c>
      <c r="W97" s="215"/>
      <c r="X97" s="215" t="s">
        <v>237</v>
      </c>
      <c r="Y97" s="205"/>
      <c r="Z97" s="205"/>
      <c r="AA97" s="205"/>
      <c r="AB97" s="205"/>
      <c r="AC97" s="205"/>
      <c r="AD97" s="205"/>
      <c r="AE97" s="205"/>
      <c r="AF97" s="205"/>
      <c r="AG97" s="205" t="s">
        <v>238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5">
      <c r="A98" s="212"/>
      <c r="B98" s="213"/>
      <c r="C98" s="251" t="s">
        <v>239</v>
      </c>
      <c r="D98" s="235"/>
      <c r="E98" s="235"/>
      <c r="F98" s="235"/>
      <c r="G98" s="23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05"/>
      <c r="Z98" s="205"/>
      <c r="AA98" s="205"/>
      <c r="AB98" s="205"/>
      <c r="AC98" s="205"/>
      <c r="AD98" s="205"/>
      <c r="AE98" s="205"/>
      <c r="AF98" s="205"/>
      <c r="AG98" s="205" t="s">
        <v>176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5">
      <c r="A99" s="212"/>
      <c r="B99" s="213"/>
      <c r="C99" s="250" t="s">
        <v>185</v>
      </c>
      <c r="D99" s="217"/>
      <c r="E99" s="218">
        <v>687.8</v>
      </c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05"/>
      <c r="Z99" s="205"/>
      <c r="AA99" s="205"/>
      <c r="AB99" s="205"/>
      <c r="AC99" s="205"/>
      <c r="AD99" s="205"/>
      <c r="AE99" s="205"/>
      <c r="AF99" s="205"/>
      <c r="AG99" s="205" t="s">
        <v>128</v>
      </c>
      <c r="AH99" s="205">
        <v>0</v>
      </c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5">
      <c r="A100" s="226">
        <v>31</v>
      </c>
      <c r="B100" s="227" t="s">
        <v>240</v>
      </c>
      <c r="C100" s="248" t="s">
        <v>241</v>
      </c>
      <c r="D100" s="228" t="s">
        <v>242</v>
      </c>
      <c r="E100" s="229">
        <v>260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21</v>
      </c>
      <c r="M100" s="231">
        <f>G100*(1+L100/100)</f>
        <v>0</v>
      </c>
      <c r="N100" s="231">
        <v>2.2000000000000001E-3</v>
      </c>
      <c r="O100" s="231">
        <f>ROUND(E100*N100,2)</f>
        <v>0.56999999999999995</v>
      </c>
      <c r="P100" s="231">
        <v>0</v>
      </c>
      <c r="Q100" s="231">
        <f>ROUND(E100*P100,2)</f>
        <v>0</v>
      </c>
      <c r="R100" s="231"/>
      <c r="S100" s="231" t="s">
        <v>174</v>
      </c>
      <c r="T100" s="232" t="s">
        <v>122</v>
      </c>
      <c r="U100" s="215">
        <v>0</v>
      </c>
      <c r="V100" s="215">
        <f>ROUND(E100*U100,2)</f>
        <v>0</v>
      </c>
      <c r="W100" s="215"/>
      <c r="X100" s="215" t="s">
        <v>237</v>
      </c>
      <c r="Y100" s="205"/>
      <c r="Z100" s="205"/>
      <c r="AA100" s="205"/>
      <c r="AB100" s="205"/>
      <c r="AC100" s="205"/>
      <c r="AD100" s="205"/>
      <c r="AE100" s="205"/>
      <c r="AF100" s="205"/>
      <c r="AG100" s="205" t="s">
        <v>243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5">
      <c r="A101" s="212"/>
      <c r="B101" s="213"/>
      <c r="C101" s="250" t="s">
        <v>244</v>
      </c>
      <c r="D101" s="217"/>
      <c r="E101" s="218">
        <v>150</v>
      </c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1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128</v>
      </c>
      <c r="AH101" s="205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5">
      <c r="A102" s="212"/>
      <c r="B102" s="213"/>
      <c r="C102" s="250" t="s">
        <v>245</v>
      </c>
      <c r="D102" s="217"/>
      <c r="E102" s="218">
        <v>90</v>
      </c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1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128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5">
      <c r="A103" s="212"/>
      <c r="B103" s="213"/>
      <c r="C103" s="250" t="s">
        <v>246</v>
      </c>
      <c r="D103" s="217"/>
      <c r="E103" s="218">
        <v>20</v>
      </c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1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128</v>
      </c>
      <c r="AH103" s="205">
        <v>0</v>
      </c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5">
      <c r="A104" s="226">
        <v>32</v>
      </c>
      <c r="B104" s="227" t="s">
        <v>247</v>
      </c>
      <c r="C104" s="248" t="s">
        <v>248</v>
      </c>
      <c r="D104" s="228" t="s">
        <v>249</v>
      </c>
      <c r="E104" s="229">
        <v>197.12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21</v>
      </c>
      <c r="M104" s="231">
        <f>G104*(1+L104/100)</f>
        <v>0</v>
      </c>
      <c r="N104" s="231">
        <v>3.5999999999999997E-2</v>
      </c>
      <c r="O104" s="231">
        <f>ROUND(E104*N104,2)</f>
        <v>7.1</v>
      </c>
      <c r="P104" s="231">
        <v>0</v>
      </c>
      <c r="Q104" s="231">
        <f>ROUND(E104*P104,2)</f>
        <v>0</v>
      </c>
      <c r="R104" s="231"/>
      <c r="S104" s="231" t="s">
        <v>174</v>
      </c>
      <c r="T104" s="232" t="s">
        <v>122</v>
      </c>
      <c r="U104" s="215">
        <v>0</v>
      </c>
      <c r="V104" s="215">
        <f>ROUND(E104*U104,2)</f>
        <v>0</v>
      </c>
      <c r="W104" s="215"/>
      <c r="X104" s="215" t="s">
        <v>237</v>
      </c>
      <c r="Y104" s="205"/>
      <c r="Z104" s="205"/>
      <c r="AA104" s="205"/>
      <c r="AB104" s="205"/>
      <c r="AC104" s="205"/>
      <c r="AD104" s="205"/>
      <c r="AE104" s="205"/>
      <c r="AF104" s="205"/>
      <c r="AG104" s="205" t="s">
        <v>243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5">
      <c r="A105" s="212"/>
      <c r="B105" s="213"/>
      <c r="C105" s="250" t="s">
        <v>250</v>
      </c>
      <c r="D105" s="217"/>
      <c r="E105" s="218">
        <v>57.92</v>
      </c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1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128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5">
      <c r="A106" s="212"/>
      <c r="B106" s="213"/>
      <c r="C106" s="250" t="s">
        <v>251</v>
      </c>
      <c r="D106" s="217"/>
      <c r="E106" s="218">
        <v>15.2</v>
      </c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128</v>
      </c>
      <c r="AH106" s="205">
        <v>0</v>
      </c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5">
      <c r="A107" s="212"/>
      <c r="B107" s="213"/>
      <c r="C107" s="250" t="s">
        <v>252</v>
      </c>
      <c r="D107" s="217"/>
      <c r="E107" s="218">
        <v>73.5</v>
      </c>
      <c r="F107" s="215"/>
      <c r="G107" s="215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1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128</v>
      </c>
      <c r="AH107" s="205">
        <v>0</v>
      </c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5">
      <c r="A108" s="212"/>
      <c r="B108" s="213"/>
      <c r="C108" s="250" t="s">
        <v>253</v>
      </c>
      <c r="D108" s="217"/>
      <c r="E108" s="218">
        <v>41.5</v>
      </c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1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128</v>
      </c>
      <c r="AH108" s="205">
        <v>0</v>
      </c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5">
      <c r="A109" s="212"/>
      <c r="B109" s="213"/>
      <c r="C109" s="250" t="s">
        <v>254</v>
      </c>
      <c r="D109" s="217"/>
      <c r="E109" s="218">
        <v>9</v>
      </c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1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128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5">
      <c r="A110" s="226">
        <v>33</v>
      </c>
      <c r="B110" s="227" t="s">
        <v>255</v>
      </c>
      <c r="C110" s="248" t="s">
        <v>256</v>
      </c>
      <c r="D110" s="228" t="s">
        <v>138</v>
      </c>
      <c r="E110" s="229">
        <v>430.8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21</v>
      </c>
      <c r="M110" s="231">
        <f>G110*(1+L110/100)</f>
        <v>0</v>
      </c>
      <c r="N110" s="231">
        <v>3.5999999999999999E-3</v>
      </c>
      <c r="O110" s="231">
        <f>ROUND(E110*N110,2)</f>
        <v>1.55</v>
      </c>
      <c r="P110" s="231">
        <v>0</v>
      </c>
      <c r="Q110" s="231">
        <f>ROUND(E110*P110,2)</f>
        <v>0</v>
      </c>
      <c r="R110" s="231"/>
      <c r="S110" s="231" t="s">
        <v>174</v>
      </c>
      <c r="T110" s="232" t="s">
        <v>122</v>
      </c>
      <c r="U110" s="215">
        <v>0</v>
      </c>
      <c r="V110" s="215">
        <f>ROUND(E110*U110,2)</f>
        <v>0</v>
      </c>
      <c r="W110" s="215"/>
      <c r="X110" s="215" t="s">
        <v>237</v>
      </c>
      <c r="Y110" s="205"/>
      <c r="Z110" s="205"/>
      <c r="AA110" s="205"/>
      <c r="AB110" s="205"/>
      <c r="AC110" s="205"/>
      <c r="AD110" s="205"/>
      <c r="AE110" s="205"/>
      <c r="AF110" s="205"/>
      <c r="AG110" s="205" t="s">
        <v>243</v>
      </c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5">
      <c r="A111" s="212"/>
      <c r="B111" s="213"/>
      <c r="C111" s="250" t="s">
        <v>257</v>
      </c>
      <c r="D111" s="217"/>
      <c r="E111" s="218">
        <v>144.80000000000001</v>
      </c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1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128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5">
      <c r="A112" s="212"/>
      <c r="B112" s="213"/>
      <c r="C112" s="250" t="s">
        <v>258</v>
      </c>
      <c r="D112" s="217"/>
      <c r="E112" s="218">
        <v>38</v>
      </c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1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128</v>
      </c>
      <c r="AH112" s="205">
        <v>0</v>
      </c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5">
      <c r="A113" s="212"/>
      <c r="B113" s="213"/>
      <c r="C113" s="250" t="s">
        <v>259</v>
      </c>
      <c r="D113" s="217"/>
      <c r="E113" s="218">
        <v>147</v>
      </c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1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128</v>
      </c>
      <c r="AH113" s="205">
        <v>0</v>
      </c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5">
      <c r="A114" s="212"/>
      <c r="B114" s="213"/>
      <c r="C114" s="250" t="s">
        <v>260</v>
      </c>
      <c r="D114" s="217"/>
      <c r="E114" s="218">
        <v>83</v>
      </c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128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5">
      <c r="A115" s="212"/>
      <c r="B115" s="213"/>
      <c r="C115" s="250" t="s">
        <v>261</v>
      </c>
      <c r="D115" s="217"/>
      <c r="E115" s="218">
        <v>18</v>
      </c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1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128</v>
      </c>
      <c r="AH115" s="205">
        <v>0</v>
      </c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5">
      <c r="A116" s="226">
        <v>34</v>
      </c>
      <c r="B116" s="227" t="s">
        <v>262</v>
      </c>
      <c r="C116" s="248" t="s">
        <v>263</v>
      </c>
      <c r="D116" s="228" t="s">
        <v>249</v>
      </c>
      <c r="E116" s="229">
        <v>6878</v>
      </c>
      <c r="F116" s="230"/>
      <c r="G116" s="231">
        <f>ROUND(E116*F116,2)</f>
        <v>0</v>
      </c>
      <c r="H116" s="230"/>
      <c r="I116" s="231">
        <f>ROUND(E116*H116,2)</f>
        <v>0</v>
      </c>
      <c r="J116" s="230"/>
      <c r="K116" s="231">
        <f>ROUND(E116*J116,2)</f>
        <v>0</v>
      </c>
      <c r="L116" s="231">
        <v>21</v>
      </c>
      <c r="M116" s="231">
        <f>G116*(1+L116/100)</f>
        <v>0</v>
      </c>
      <c r="N116" s="231">
        <v>1E-3</v>
      </c>
      <c r="O116" s="231">
        <f>ROUND(E116*N116,2)</f>
        <v>6.88</v>
      </c>
      <c r="P116" s="231">
        <v>0</v>
      </c>
      <c r="Q116" s="231">
        <f>ROUND(E116*P116,2)</f>
        <v>0</v>
      </c>
      <c r="R116" s="231"/>
      <c r="S116" s="231" t="s">
        <v>174</v>
      </c>
      <c r="T116" s="232" t="s">
        <v>122</v>
      </c>
      <c r="U116" s="215">
        <v>0</v>
      </c>
      <c r="V116" s="215">
        <f>ROUND(E116*U116,2)</f>
        <v>0</v>
      </c>
      <c r="W116" s="215"/>
      <c r="X116" s="215" t="s">
        <v>237</v>
      </c>
      <c r="Y116" s="205"/>
      <c r="Z116" s="205"/>
      <c r="AA116" s="205"/>
      <c r="AB116" s="205"/>
      <c r="AC116" s="205"/>
      <c r="AD116" s="205"/>
      <c r="AE116" s="205"/>
      <c r="AF116" s="205"/>
      <c r="AG116" s="205" t="s">
        <v>243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5">
      <c r="A117" s="212"/>
      <c r="B117" s="213"/>
      <c r="C117" s="250" t="s">
        <v>264</v>
      </c>
      <c r="D117" s="217"/>
      <c r="E117" s="218">
        <v>6878</v>
      </c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1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128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x14ac:dyDescent="0.25">
      <c r="A118" s="220" t="s">
        <v>115</v>
      </c>
      <c r="B118" s="221" t="s">
        <v>66</v>
      </c>
      <c r="C118" s="247" t="s">
        <v>67</v>
      </c>
      <c r="D118" s="222"/>
      <c r="E118" s="223"/>
      <c r="F118" s="224"/>
      <c r="G118" s="224">
        <f>SUMIF(AG119:AG140,"&lt;&gt;NOR",G119:G140)</f>
        <v>0</v>
      </c>
      <c r="H118" s="224"/>
      <c r="I118" s="224">
        <f>SUM(I119:I140)</f>
        <v>0</v>
      </c>
      <c r="J118" s="224"/>
      <c r="K118" s="224">
        <f>SUM(K119:K140)</f>
        <v>0</v>
      </c>
      <c r="L118" s="224"/>
      <c r="M118" s="224">
        <f>SUM(M119:M140)</f>
        <v>0</v>
      </c>
      <c r="N118" s="224"/>
      <c r="O118" s="224">
        <f>SUM(O119:O140)</f>
        <v>48.64</v>
      </c>
      <c r="P118" s="224"/>
      <c r="Q118" s="224">
        <f>SUM(Q119:Q140)</f>
        <v>0</v>
      </c>
      <c r="R118" s="224"/>
      <c r="S118" s="224"/>
      <c r="T118" s="225"/>
      <c r="U118" s="219"/>
      <c r="V118" s="219">
        <f>SUM(V119:V140)</f>
        <v>61.03</v>
      </c>
      <c r="W118" s="219"/>
      <c r="X118" s="219"/>
      <c r="AG118" t="s">
        <v>116</v>
      </c>
    </row>
    <row r="119" spans="1:60" outlineLevel="1" x14ac:dyDescent="0.25">
      <c r="A119" s="226">
        <v>35</v>
      </c>
      <c r="B119" s="227" t="s">
        <v>265</v>
      </c>
      <c r="C119" s="248" t="s">
        <v>266</v>
      </c>
      <c r="D119" s="228" t="s">
        <v>138</v>
      </c>
      <c r="E119" s="229">
        <v>180</v>
      </c>
      <c r="F119" s="230"/>
      <c r="G119" s="231">
        <f>ROUND(E119*F119,2)</f>
        <v>0</v>
      </c>
      <c r="H119" s="230"/>
      <c r="I119" s="231">
        <f>ROUND(E119*H119,2)</f>
        <v>0</v>
      </c>
      <c r="J119" s="230"/>
      <c r="K119" s="231">
        <f>ROUND(E119*J119,2)</f>
        <v>0</v>
      </c>
      <c r="L119" s="231">
        <v>21</v>
      </c>
      <c r="M119" s="231">
        <f>G119*(1+L119/100)</f>
        <v>0</v>
      </c>
      <c r="N119" s="231">
        <v>0</v>
      </c>
      <c r="O119" s="231">
        <f>ROUND(E119*N119,2)</f>
        <v>0</v>
      </c>
      <c r="P119" s="231">
        <v>0</v>
      </c>
      <c r="Q119" s="231">
        <f>ROUND(E119*P119,2)</f>
        <v>0</v>
      </c>
      <c r="R119" s="231"/>
      <c r="S119" s="231" t="s">
        <v>174</v>
      </c>
      <c r="T119" s="232" t="s">
        <v>122</v>
      </c>
      <c r="U119" s="215">
        <v>0.14000000000000001</v>
      </c>
      <c r="V119" s="215">
        <f>ROUND(E119*U119,2)</f>
        <v>25.2</v>
      </c>
      <c r="W119" s="215"/>
      <c r="X119" s="215" t="s">
        <v>123</v>
      </c>
      <c r="Y119" s="205"/>
      <c r="Z119" s="205"/>
      <c r="AA119" s="205"/>
      <c r="AB119" s="205"/>
      <c r="AC119" s="205"/>
      <c r="AD119" s="205"/>
      <c r="AE119" s="205"/>
      <c r="AF119" s="205"/>
      <c r="AG119" s="205" t="s">
        <v>134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5">
      <c r="A120" s="212"/>
      <c r="B120" s="213"/>
      <c r="C120" s="251" t="s">
        <v>267</v>
      </c>
      <c r="D120" s="235"/>
      <c r="E120" s="235"/>
      <c r="F120" s="235"/>
      <c r="G120" s="23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1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176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5">
      <c r="A121" s="212"/>
      <c r="B121" s="213"/>
      <c r="C121" s="250" t="s">
        <v>268</v>
      </c>
      <c r="D121" s="217"/>
      <c r="E121" s="218">
        <v>36</v>
      </c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1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128</v>
      </c>
      <c r="AH121" s="205">
        <v>0</v>
      </c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5">
      <c r="A122" s="212"/>
      <c r="B122" s="213"/>
      <c r="C122" s="250" t="s">
        <v>269</v>
      </c>
      <c r="D122" s="217"/>
      <c r="E122" s="218">
        <v>144</v>
      </c>
      <c r="F122" s="215"/>
      <c r="G122" s="215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1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128</v>
      </c>
      <c r="AH122" s="205">
        <v>0</v>
      </c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5">
      <c r="A123" s="226">
        <v>36</v>
      </c>
      <c r="B123" s="227" t="s">
        <v>270</v>
      </c>
      <c r="C123" s="248" t="s">
        <v>271</v>
      </c>
      <c r="D123" s="228" t="s">
        <v>143</v>
      </c>
      <c r="E123" s="229">
        <v>29.16</v>
      </c>
      <c r="F123" s="230"/>
      <c r="G123" s="231">
        <f>ROUND(E123*F123,2)</f>
        <v>0</v>
      </c>
      <c r="H123" s="230"/>
      <c r="I123" s="231">
        <f>ROUND(E123*H123,2)</f>
        <v>0</v>
      </c>
      <c r="J123" s="230"/>
      <c r="K123" s="231">
        <f>ROUND(E123*J123,2)</f>
        <v>0</v>
      </c>
      <c r="L123" s="231">
        <v>21</v>
      </c>
      <c r="M123" s="231">
        <f>G123*(1+L123/100)</f>
        <v>0</v>
      </c>
      <c r="N123" s="231">
        <v>1.665</v>
      </c>
      <c r="O123" s="231">
        <f>ROUND(E123*N123,2)</f>
        <v>48.55</v>
      </c>
      <c r="P123" s="231">
        <v>0</v>
      </c>
      <c r="Q123" s="231">
        <f>ROUND(E123*P123,2)</f>
        <v>0</v>
      </c>
      <c r="R123" s="231" t="s">
        <v>195</v>
      </c>
      <c r="S123" s="231" t="s">
        <v>121</v>
      </c>
      <c r="T123" s="232" t="s">
        <v>122</v>
      </c>
      <c r="U123" s="215">
        <v>0.92</v>
      </c>
      <c r="V123" s="215">
        <f>ROUND(E123*U123,2)</f>
        <v>26.83</v>
      </c>
      <c r="W123" s="215"/>
      <c r="X123" s="215" t="s">
        <v>123</v>
      </c>
      <c r="Y123" s="205"/>
      <c r="Z123" s="205"/>
      <c r="AA123" s="205"/>
      <c r="AB123" s="205"/>
      <c r="AC123" s="205"/>
      <c r="AD123" s="205"/>
      <c r="AE123" s="205"/>
      <c r="AF123" s="205"/>
      <c r="AG123" s="205" t="s">
        <v>134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5">
      <c r="A124" s="212"/>
      <c r="B124" s="213"/>
      <c r="C124" s="249" t="s">
        <v>272</v>
      </c>
      <c r="D124" s="233"/>
      <c r="E124" s="233"/>
      <c r="F124" s="233"/>
      <c r="G124" s="233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1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126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5">
      <c r="A125" s="212"/>
      <c r="B125" s="213"/>
      <c r="C125" s="250" t="s">
        <v>273</v>
      </c>
      <c r="D125" s="217"/>
      <c r="E125" s="218">
        <v>7.56</v>
      </c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1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128</v>
      </c>
      <c r="AH125" s="205">
        <v>0</v>
      </c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5">
      <c r="A126" s="212"/>
      <c r="B126" s="213"/>
      <c r="C126" s="250" t="s">
        <v>274</v>
      </c>
      <c r="D126" s="217"/>
      <c r="E126" s="218">
        <v>21.6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1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128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5">
      <c r="A127" s="226">
        <v>37</v>
      </c>
      <c r="B127" s="227" t="s">
        <v>275</v>
      </c>
      <c r="C127" s="248" t="s">
        <v>276</v>
      </c>
      <c r="D127" s="228" t="s">
        <v>138</v>
      </c>
      <c r="E127" s="229">
        <v>180</v>
      </c>
      <c r="F127" s="230"/>
      <c r="G127" s="231">
        <f>ROUND(E127*F127,2)</f>
        <v>0</v>
      </c>
      <c r="H127" s="230"/>
      <c r="I127" s="231">
        <f>ROUND(E127*H127,2)</f>
        <v>0</v>
      </c>
      <c r="J127" s="230"/>
      <c r="K127" s="231">
        <f>ROUND(E127*J127,2)</f>
        <v>0</v>
      </c>
      <c r="L127" s="231">
        <v>21</v>
      </c>
      <c r="M127" s="231">
        <f>G127*(1+L127/100)</f>
        <v>0</v>
      </c>
      <c r="N127" s="231">
        <v>0</v>
      </c>
      <c r="O127" s="231">
        <f>ROUND(E127*N127,2)</f>
        <v>0</v>
      </c>
      <c r="P127" s="231">
        <v>0</v>
      </c>
      <c r="Q127" s="231">
        <f>ROUND(E127*P127,2)</f>
        <v>0</v>
      </c>
      <c r="R127" s="231"/>
      <c r="S127" s="231" t="s">
        <v>121</v>
      </c>
      <c r="T127" s="232" t="s">
        <v>121</v>
      </c>
      <c r="U127" s="215">
        <v>0.05</v>
      </c>
      <c r="V127" s="215">
        <f>ROUND(E127*U127,2)</f>
        <v>9</v>
      </c>
      <c r="W127" s="215"/>
      <c r="X127" s="215" t="s">
        <v>123</v>
      </c>
      <c r="Y127" s="205"/>
      <c r="Z127" s="205"/>
      <c r="AA127" s="205"/>
      <c r="AB127" s="205"/>
      <c r="AC127" s="205"/>
      <c r="AD127" s="205"/>
      <c r="AE127" s="205"/>
      <c r="AF127" s="205"/>
      <c r="AG127" s="205" t="s">
        <v>134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5">
      <c r="A128" s="212"/>
      <c r="B128" s="213"/>
      <c r="C128" s="251" t="s">
        <v>277</v>
      </c>
      <c r="D128" s="235"/>
      <c r="E128" s="235"/>
      <c r="F128" s="235"/>
      <c r="G128" s="23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1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176</v>
      </c>
      <c r="AH128" s="205"/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5">
      <c r="A129" s="212"/>
      <c r="B129" s="213"/>
      <c r="C129" s="252" t="s">
        <v>278</v>
      </c>
      <c r="D129" s="236"/>
      <c r="E129" s="236"/>
      <c r="F129" s="236"/>
      <c r="G129" s="236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1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176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5">
      <c r="A130" s="212"/>
      <c r="B130" s="213"/>
      <c r="C130" s="252" t="s">
        <v>279</v>
      </c>
      <c r="D130" s="236"/>
      <c r="E130" s="236"/>
      <c r="F130" s="236"/>
      <c r="G130" s="236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1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176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5">
      <c r="A131" s="212"/>
      <c r="B131" s="213"/>
      <c r="C131" s="250" t="s">
        <v>268</v>
      </c>
      <c r="D131" s="217"/>
      <c r="E131" s="218">
        <v>36</v>
      </c>
      <c r="F131" s="215"/>
      <c r="G131" s="215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1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128</v>
      </c>
      <c r="AH131" s="205">
        <v>0</v>
      </c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5">
      <c r="A132" s="212"/>
      <c r="B132" s="213"/>
      <c r="C132" s="250" t="s">
        <v>269</v>
      </c>
      <c r="D132" s="217"/>
      <c r="E132" s="218">
        <v>144</v>
      </c>
      <c r="F132" s="215"/>
      <c r="G132" s="21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15"/>
      <c r="X132" s="21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128</v>
      </c>
      <c r="AH132" s="205">
        <v>0</v>
      </c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5">
      <c r="A133" s="226">
        <v>38</v>
      </c>
      <c r="B133" s="227" t="s">
        <v>280</v>
      </c>
      <c r="C133" s="248" t="s">
        <v>281</v>
      </c>
      <c r="D133" s="228" t="s">
        <v>138</v>
      </c>
      <c r="E133" s="229">
        <v>144</v>
      </c>
      <c r="F133" s="230"/>
      <c r="G133" s="231">
        <f>ROUND(E133*F133,2)</f>
        <v>0</v>
      </c>
      <c r="H133" s="230"/>
      <c r="I133" s="231">
        <f>ROUND(E133*H133,2)</f>
        <v>0</v>
      </c>
      <c r="J133" s="230"/>
      <c r="K133" s="231">
        <f>ROUND(E133*J133,2)</f>
        <v>0</v>
      </c>
      <c r="L133" s="231">
        <v>21</v>
      </c>
      <c r="M133" s="231">
        <f>G133*(1+L133/100)</f>
        <v>0</v>
      </c>
      <c r="N133" s="231">
        <v>4.8000000000000001E-4</v>
      </c>
      <c r="O133" s="231">
        <f>ROUND(E133*N133,2)</f>
        <v>7.0000000000000007E-2</v>
      </c>
      <c r="P133" s="231">
        <v>0</v>
      </c>
      <c r="Q133" s="231">
        <f>ROUND(E133*P133,2)</f>
        <v>0</v>
      </c>
      <c r="R133" s="231" t="s">
        <v>282</v>
      </c>
      <c r="S133" s="231" t="s">
        <v>121</v>
      </c>
      <c r="T133" s="232" t="s">
        <v>122</v>
      </c>
      <c r="U133" s="215">
        <v>0</v>
      </c>
      <c r="V133" s="215">
        <f>ROUND(E133*U133,2)</f>
        <v>0</v>
      </c>
      <c r="W133" s="215"/>
      <c r="X133" s="215" t="s">
        <v>237</v>
      </c>
      <c r="Y133" s="205"/>
      <c r="Z133" s="205"/>
      <c r="AA133" s="205"/>
      <c r="AB133" s="205"/>
      <c r="AC133" s="205"/>
      <c r="AD133" s="205"/>
      <c r="AE133" s="205"/>
      <c r="AF133" s="205"/>
      <c r="AG133" s="205" t="s">
        <v>283</v>
      </c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5">
      <c r="A134" s="212"/>
      <c r="B134" s="213"/>
      <c r="C134" s="250" t="s">
        <v>284</v>
      </c>
      <c r="D134" s="217"/>
      <c r="E134" s="218">
        <v>144</v>
      </c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1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128</v>
      </c>
      <c r="AH134" s="205">
        <v>0</v>
      </c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5">
      <c r="A135" s="226">
        <v>39</v>
      </c>
      <c r="B135" s="227" t="s">
        <v>285</v>
      </c>
      <c r="C135" s="248" t="s">
        <v>286</v>
      </c>
      <c r="D135" s="228" t="s">
        <v>138</v>
      </c>
      <c r="E135" s="229">
        <v>36</v>
      </c>
      <c r="F135" s="230"/>
      <c r="G135" s="231">
        <f>ROUND(E135*F135,2)</f>
        <v>0</v>
      </c>
      <c r="H135" s="230"/>
      <c r="I135" s="231">
        <f>ROUND(E135*H135,2)</f>
        <v>0</v>
      </c>
      <c r="J135" s="230"/>
      <c r="K135" s="231">
        <f>ROUND(E135*J135,2)</f>
        <v>0</v>
      </c>
      <c r="L135" s="231">
        <v>21</v>
      </c>
      <c r="M135" s="231">
        <f>G135*(1+L135/100)</f>
        <v>0</v>
      </c>
      <c r="N135" s="231">
        <v>5.9999999999999995E-4</v>
      </c>
      <c r="O135" s="231">
        <f>ROUND(E135*N135,2)</f>
        <v>0.02</v>
      </c>
      <c r="P135" s="231">
        <v>0</v>
      </c>
      <c r="Q135" s="231">
        <f>ROUND(E135*P135,2)</f>
        <v>0</v>
      </c>
      <c r="R135" s="231" t="s">
        <v>282</v>
      </c>
      <c r="S135" s="231" t="s">
        <v>121</v>
      </c>
      <c r="T135" s="232" t="s">
        <v>122</v>
      </c>
      <c r="U135" s="215">
        <v>0</v>
      </c>
      <c r="V135" s="215">
        <f>ROUND(E135*U135,2)</f>
        <v>0</v>
      </c>
      <c r="W135" s="215"/>
      <c r="X135" s="215" t="s">
        <v>237</v>
      </c>
      <c r="Y135" s="205"/>
      <c r="Z135" s="205"/>
      <c r="AA135" s="205"/>
      <c r="AB135" s="205"/>
      <c r="AC135" s="205"/>
      <c r="AD135" s="205"/>
      <c r="AE135" s="205"/>
      <c r="AF135" s="205"/>
      <c r="AG135" s="205" t="s">
        <v>283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5">
      <c r="A136" s="212"/>
      <c r="B136" s="213"/>
      <c r="C136" s="250" t="s">
        <v>287</v>
      </c>
      <c r="D136" s="217"/>
      <c r="E136" s="218">
        <v>36</v>
      </c>
      <c r="F136" s="215"/>
      <c r="G136" s="215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15"/>
      <c r="X136" s="21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128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5">
      <c r="A137" s="226">
        <v>40</v>
      </c>
      <c r="B137" s="227" t="s">
        <v>288</v>
      </c>
      <c r="C137" s="248" t="s">
        <v>289</v>
      </c>
      <c r="D137" s="228" t="s">
        <v>290</v>
      </c>
      <c r="E137" s="229">
        <v>9</v>
      </c>
      <c r="F137" s="230"/>
      <c r="G137" s="231">
        <f>ROUND(E137*F137,2)</f>
        <v>0</v>
      </c>
      <c r="H137" s="230"/>
      <c r="I137" s="231">
        <f>ROUND(E137*H137,2)</f>
        <v>0</v>
      </c>
      <c r="J137" s="230"/>
      <c r="K137" s="231">
        <f>ROUND(E137*J137,2)</f>
        <v>0</v>
      </c>
      <c r="L137" s="231">
        <v>21</v>
      </c>
      <c r="M137" s="231">
        <f>G137*(1+L137/100)</f>
        <v>0</v>
      </c>
      <c r="N137" s="231">
        <v>0</v>
      </c>
      <c r="O137" s="231">
        <f>ROUND(E137*N137,2)</f>
        <v>0</v>
      </c>
      <c r="P137" s="231">
        <v>0</v>
      </c>
      <c r="Q137" s="231">
        <f>ROUND(E137*P137,2)</f>
        <v>0</v>
      </c>
      <c r="R137" s="231" t="s">
        <v>282</v>
      </c>
      <c r="S137" s="231" t="s">
        <v>121</v>
      </c>
      <c r="T137" s="232" t="s">
        <v>121</v>
      </c>
      <c r="U137" s="215">
        <v>0</v>
      </c>
      <c r="V137" s="215">
        <f>ROUND(E137*U137,2)</f>
        <v>0</v>
      </c>
      <c r="W137" s="215"/>
      <c r="X137" s="215" t="s">
        <v>237</v>
      </c>
      <c r="Y137" s="205"/>
      <c r="Z137" s="205"/>
      <c r="AA137" s="205"/>
      <c r="AB137" s="205"/>
      <c r="AC137" s="205"/>
      <c r="AD137" s="205"/>
      <c r="AE137" s="205"/>
      <c r="AF137" s="205"/>
      <c r="AG137" s="205" t="s">
        <v>283</v>
      </c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5">
      <c r="A138" s="212"/>
      <c r="B138" s="213"/>
      <c r="C138" s="250" t="s">
        <v>291</v>
      </c>
      <c r="D138" s="217"/>
      <c r="E138" s="218">
        <v>9</v>
      </c>
      <c r="F138" s="215"/>
      <c r="G138" s="215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1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128</v>
      </c>
      <c r="AH138" s="205">
        <v>0</v>
      </c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ht="20.399999999999999" outlineLevel="1" x14ac:dyDescent="0.25">
      <c r="A139" s="226">
        <v>41</v>
      </c>
      <c r="B139" s="227" t="s">
        <v>292</v>
      </c>
      <c r="C139" s="248" t="s">
        <v>293</v>
      </c>
      <c r="D139" s="228" t="s">
        <v>290</v>
      </c>
      <c r="E139" s="229">
        <v>1</v>
      </c>
      <c r="F139" s="230"/>
      <c r="G139" s="231">
        <f>ROUND(E139*F139,2)</f>
        <v>0</v>
      </c>
      <c r="H139" s="230"/>
      <c r="I139" s="231">
        <f>ROUND(E139*H139,2)</f>
        <v>0</v>
      </c>
      <c r="J139" s="230"/>
      <c r="K139" s="231">
        <f>ROUND(E139*J139,2)</f>
        <v>0</v>
      </c>
      <c r="L139" s="231">
        <v>21</v>
      </c>
      <c r="M139" s="231">
        <f>G139*(1+L139/100)</f>
        <v>0</v>
      </c>
      <c r="N139" s="231">
        <v>0</v>
      </c>
      <c r="O139" s="231">
        <f>ROUND(E139*N139,2)</f>
        <v>0</v>
      </c>
      <c r="P139" s="231">
        <v>0</v>
      </c>
      <c r="Q139" s="231">
        <f>ROUND(E139*P139,2)</f>
        <v>0</v>
      </c>
      <c r="R139" s="231" t="s">
        <v>282</v>
      </c>
      <c r="S139" s="231" t="s">
        <v>121</v>
      </c>
      <c r="T139" s="232" t="s">
        <v>294</v>
      </c>
      <c r="U139" s="215">
        <v>0</v>
      </c>
      <c r="V139" s="215">
        <f>ROUND(E139*U139,2)</f>
        <v>0</v>
      </c>
      <c r="W139" s="215"/>
      <c r="X139" s="215" t="s">
        <v>237</v>
      </c>
      <c r="Y139" s="205"/>
      <c r="Z139" s="205"/>
      <c r="AA139" s="205"/>
      <c r="AB139" s="205"/>
      <c r="AC139" s="205"/>
      <c r="AD139" s="205"/>
      <c r="AE139" s="205"/>
      <c r="AF139" s="205"/>
      <c r="AG139" s="205" t="s">
        <v>283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5">
      <c r="A140" s="212"/>
      <c r="B140" s="213"/>
      <c r="C140" s="250" t="s">
        <v>45</v>
      </c>
      <c r="D140" s="217"/>
      <c r="E140" s="218">
        <v>1</v>
      </c>
      <c r="F140" s="215"/>
      <c r="G140" s="215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1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128</v>
      </c>
      <c r="AH140" s="205">
        <v>0</v>
      </c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x14ac:dyDescent="0.25">
      <c r="A141" s="220" t="s">
        <v>115</v>
      </c>
      <c r="B141" s="221" t="s">
        <v>68</v>
      </c>
      <c r="C141" s="247" t="s">
        <v>69</v>
      </c>
      <c r="D141" s="222"/>
      <c r="E141" s="223"/>
      <c r="F141" s="224"/>
      <c r="G141" s="224">
        <f>SUMIF(AG142:AG147,"&lt;&gt;NOR",G142:G147)</f>
        <v>0</v>
      </c>
      <c r="H141" s="224"/>
      <c r="I141" s="224">
        <f>SUM(I142:I147)</f>
        <v>0</v>
      </c>
      <c r="J141" s="224"/>
      <c r="K141" s="224">
        <f>SUM(K142:K147)</f>
        <v>0</v>
      </c>
      <c r="L141" s="224"/>
      <c r="M141" s="224">
        <f>SUM(M142:M147)</f>
        <v>0</v>
      </c>
      <c r="N141" s="224"/>
      <c r="O141" s="224">
        <f>SUM(O142:O147)</f>
        <v>20.5</v>
      </c>
      <c r="P141" s="224"/>
      <c r="Q141" s="224">
        <f>SUM(Q142:Q147)</f>
        <v>0</v>
      </c>
      <c r="R141" s="224"/>
      <c r="S141" s="224"/>
      <c r="T141" s="225"/>
      <c r="U141" s="219"/>
      <c r="V141" s="219">
        <f>SUM(V142:V147)</f>
        <v>19.71</v>
      </c>
      <c r="W141" s="219"/>
      <c r="X141" s="219"/>
      <c r="AG141" t="s">
        <v>116</v>
      </c>
    </row>
    <row r="142" spans="1:60" ht="30.6" outlineLevel="1" x14ac:dyDescent="0.25">
      <c r="A142" s="226">
        <v>42</v>
      </c>
      <c r="B142" s="227" t="s">
        <v>295</v>
      </c>
      <c r="C142" s="248" t="s">
        <v>296</v>
      </c>
      <c r="D142" s="228" t="s">
        <v>138</v>
      </c>
      <c r="E142" s="229">
        <v>55</v>
      </c>
      <c r="F142" s="230"/>
      <c r="G142" s="231">
        <f>ROUND(E142*F142,2)</f>
        <v>0</v>
      </c>
      <c r="H142" s="230"/>
      <c r="I142" s="231">
        <f>ROUND(E142*H142,2)</f>
        <v>0</v>
      </c>
      <c r="J142" s="230"/>
      <c r="K142" s="231">
        <f>ROUND(E142*J142,2)</f>
        <v>0</v>
      </c>
      <c r="L142" s="231">
        <v>21</v>
      </c>
      <c r="M142" s="231">
        <f>G142*(1+L142/100)</f>
        <v>0</v>
      </c>
      <c r="N142" s="231">
        <v>0.22133</v>
      </c>
      <c r="O142" s="231">
        <f>ROUND(E142*N142,2)</f>
        <v>12.17</v>
      </c>
      <c r="P142" s="231">
        <v>0</v>
      </c>
      <c r="Q142" s="231">
        <f>ROUND(E142*P142,2)</f>
        <v>0</v>
      </c>
      <c r="R142" s="231" t="s">
        <v>120</v>
      </c>
      <c r="S142" s="231" t="s">
        <v>121</v>
      </c>
      <c r="T142" s="232" t="s">
        <v>122</v>
      </c>
      <c r="U142" s="215">
        <v>0.27200000000000002</v>
      </c>
      <c r="V142" s="215">
        <f>ROUND(E142*U142,2)</f>
        <v>14.96</v>
      </c>
      <c r="W142" s="215"/>
      <c r="X142" s="215" t="s">
        <v>123</v>
      </c>
      <c r="Y142" s="205"/>
      <c r="Z142" s="205"/>
      <c r="AA142" s="205"/>
      <c r="AB142" s="205"/>
      <c r="AC142" s="205"/>
      <c r="AD142" s="205"/>
      <c r="AE142" s="205"/>
      <c r="AF142" s="205"/>
      <c r="AG142" s="205" t="s">
        <v>134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5">
      <c r="A143" s="212"/>
      <c r="B143" s="213"/>
      <c r="C143" s="249" t="s">
        <v>297</v>
      </c>
      <c r="D143" s="233"/>
      <c r="E143" s="233"/>
      <c r="F143" s="233"/>
      <c r="G143" s="233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1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126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5">
      <c r="A144" s="212"/>
      <c r="B144" s="213"/>
      <c r="C144" s="250" t="s">
        <v>298</v>
      </c>
      <c r="D144" s="217"/>
      <c r="E144" s="218">
        <v>55</v>
      </c>
      <c r="F144" s="215"/>
      <c r="G144" s="215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15"/>
      <c r="X144" s="21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128</v>
      </c>
      <c r="AH144" s="205">
        <v>0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5">
      <c r="A145" s="226">
        <v>43</v>
      </c>
      <c r="B145" s="227" t="s">
        <v>299</v>
      </c>
      <c r="C145" s="248" t="s">
        <v>300</v>
      </c>
      <c r="D145" s="228" t="s">
        <v>143</v>
      </c>
      <c r="E145" s="229">
        <v>3.3</v>
      </c>
      <c r="F145" s="230"/>
      <c r="G145" s="231">
        <f>ROUND(E145*F145,2)</f>
        <v>0</v>
      </c>
      <c r="H145" s="230"/>
      <c r="I145" s="231">
        <f>ROUND(E145*H145,2)</f>
        <v>0</v>
      </c>
      <c r="J145" s="230"/>
      <c r="K145" s="231">
        <f>ROUND(E145*J145,2)</f>
        <v>0</v>
      </c>
      <c r="L145" s="231">
        <v>21</v>
      </c>
      <c r="M145" s="231">
        <f>G145*(1+L145/100)</f>
        <v>0</v>
      </c>
      <c r="N145" s="231">
        <v>2.5249999999999999</v>
      </c>
      <c r="O145" s="231">
        <f>ROUND(E145*N145,2)</f>
        <v>8.33</v>
      </c>
      <c r="P145" s="231">
        <v>0</v>
      </c>
      <c r="Q145" s="231">
        <f>ROUND(E145*P145,2)</f>
        <v>0</v>
      </c>
      <c r="R145" s="231" t="s">
        <v>120</v>
      </c>
      <c r="S145" s="231" t="s">
        <v>121</v>
      </c>
      <c r="T145" s="232" t="s">
        <v>122</v>
      </c>
      <c r="U145" s="215">
        <v>1.44</v>
      </c>
      <c r="V145" s="215">
        <f>ROUND(E145*U145,2)</f>
        <v>4.75</v>
      </c>
      <c r="W145" s="215"/>
      <c r="X145" s="215" t="s">
        <v>123</v>
      </c>
      <c r="Y145" s="205"/>
      <c r="Z145" s="205"/>
      <c r="AA145" s="205"/>
      <c r="AB145" s="205"/>
      <c r="AC145" s="205"/>
      <c r="AD145" s="205"/>
      <c r="AE145" s="205"/>
      <c r="AF145" s="205"/>
      <c r="AG145" s="205" t="s">
        <v>124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5">
      <c r="A146" s="212"/>
      <c r="B146" s="213"/>
      <c r="C146" s="249" t="s">
        <v>301</v>
      </c>
      <c r="D146" s="233"/>
      <c r="E146" s="233"/>
      <c r="F146" s="233"/>
      <c r="G146" s="233"/>
      <c r="H146" s="215"/>
      <c r="I146" s="215"/>
      <c r="J146" s="215"/>
      <c r="K146" s="215"/>
      <c r="L146" s="215"/>
      <c r="M146" s="215"/>
      <c r="N146" s="215"/>
      <c r="O146" s="215"/>
      <c r="P146" s="215"/>
      <c r="Q146" s="215"/>
      <c r="R146" s="215"/>
      <c r="S146" s="215"/>
      <c r="T146" s="215"/>
      <c r="U146" s="215"/>
      <c r="V146" s="215"/>
      <c r="W146" s="215"/>
      <c r="X146" s="21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126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5">
      <c r="A147" s="212"/>
      <c r="B147" s="213"/>
      <c r="C147" s="250" t="s">
        <v>302</v>
      </c>
      <c r="D147" s="217"/>
      <c r="E147" s="218">
        <v>3.3</v>
      </c>
      <c r="F147" s="215"/>
      <c r="G147" s="215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1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128</v>
      </c>
      <c r="AH147" s="205">
        <v>0</v>
      </c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x14ac:dyDescent="0.25">
      <c r="A148" s="220" t="s">
        <v>115</v>
      </c>
      <c r="B148" s="221" t="s">
        <v>70</v>
      </c>
      <c r="C148" s="247" t="s">
        <v>71</v>
      </c>
      <c r="D148" s="222"/>
      <c r="E148" s="223"/>
      <c r="F148" s="224"/>
      <c r="G148" s="224">
        <f>SUMIF(AG149:AG151,"&lt;&gt;NOR",G149:G151)</f>
        <v>0</v>
      </c>
      <c r="H148" s="224"/>
      <c r="I148" s="224">
        <f>SUM(I149:I151)</f>
        <v>0</v>
      </c>
      <c r="J148" s="224"/>
      <c r="K148" s="224">
        <f>SUM(K149:K151)</f>
        <v>0</v>
      </c>
      <c r="L148" s="224"/>
      <c r="M148" s="224">
        <f>SUM(M149:M151)</f>
        <v>0</v>
      </c>
      <c r="N148" s="224"/>
      <c r="O148" s="224">
        <f>SUM(O149:O151)</f>
        <v>0</v>
      </c>
      <c r="P148" s="224"/>
      <c r="Q148" s="224">
        <f>SUM(Q149:Q151)</f>
        <v>19.8</v>
      </c>
      <c r="R148" s="224"/>
      <c r="S148" s="224"/>
      <c r="T148" s="225"/>
      <c r="U148" s="219"/>
      <c r="V148" s="219">
        <f>SUM(V149:V151)</f>
        <v>63.76</v>
      </c>
      <c r="W148" s="219"/>
      <c r="X148" s="219"/>
      <c r="AG148" t="s">
        <v>116</v>
      </c>
    </row>
    <row r="149" spans="1:60" outlineLevel="1" x14ac:dyDescent="0.25">
      <c r="A149" s="226">
        <v>44</v>
      </c>
      <c r="B149" s="227" t="s">
        <v>303</v>
      </c>
      <c r="C149" s="248" t="s">
        <v>304</v>
      </c>
      <c r="D149" s="228" t="s">
        <v>143</v>
      </c>
      <c r="E149" s="229">
        <v>9.9</v>
      </c>
      <c r="F149" s="230"/>
      <c r="G149" s="231">
        <f>ROUND(E149*F149,2)</f>
        <v>0</v>
      </c>
      <c r="H149" s="230"/>
      <c r="I149" s="231">
        <f>ROUND(E149*H149,2)</f>
        <v>0</v>
      </c>
      <c r="J149" s="230"/>
      <c r="K149" s="231">
        <f>ROUND(E149*J149,2)</f>
        <v>0</v>
      </c>
      <c r="L149" s="231">
        <v>21</v>
      </c>
      <c r="M149" s="231">
        <f>G149*(1+L149/100)</f>
        <v>0</v>
      </c>
      <c r="N149" s="231">
        <v>0</v>
      </c>
      <c r="O149" s="231">
        <f>ROUND(E149*N149,2)</f>
        <v>0</v>
      </c>
      <c r="P149" s="231">
        <v>2</v>
      </c>
      <c r="Q149" s="231">
        <f>ROUND(E149*P149,2)</f>
        <v>19.8</v>
      </c>
      <c r="R149" s="231" t="s">
        <v>305</v>
      </c>
      <c r="S149" s="231" t="s">
        <v>121</v>
      </c>
      <c r="T149" s="232" t="s">
        <v>122</v>
      </c>
      <c r="U149" s="215">
        <v>6.44</v>
      </c>
      <c r="V149" s="215">
        <f>ROUND(E149*U149,2)</f>
        <v>63.76</v>
      </c>
      <c r="W149" s="215"/>
      <c r="X149" s="215" t="s">
        <v>123</v>
      </c>
      <c r="Y149" s="205"/>
      <c r="Z149" s="205"/>
      <c r="AA149" s="205"/>
      <c r="AB149" s="205"/>
      <c r="AC149" s="205"/>
      <c r="AD149" s="205"/>
      <c r="AE149" s="205"/>
      <c r="AF149" s="205"/>
      <c r="AG149" s="205" t="s">
        <v>124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5">
      <c r="A150" s="212"/>
      <c r="B150" s="213"/>
      <c r="C150" s="249" t="s">
        <v>306</v>
      </c>
      <c r="D150" s="233"/>
      <c r="E150" s="233"/>
      <c r="F150" s="233"/>
      <c r="G150" s="233"/>
      <c r="H150" s="215"/>
      <c r="I150" s="215"/>
      <c r="J150" s="215"/>
      <c r="K150" s="215"/>
      <c r="L150" s="215"/>
      <c r="M150" s="215"/>
      <c r="N150" s="215"/>
      <c r="O150" s="215"/>
      <c r="P150" s="215"/>
      <c r="Q150" s="215"/>
      <c r="R150" s="215"/>
      <c r="S150" s="215"/>
      <c r="T150" s="215"/>
      <c r="U150" s="215"/>
      <c r="V150" s="215"/>
      <c r="W150" s="215"/>
      <c r="X150" s="21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126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5">
      <c r="A151" s="212"/>
      <c r="B151" s="213"/>
      <c r="C151" s="250" t="s">
        <v>307</v>
      </c>
      <c r="D151" s="217"/>
      <c r="E151" s="218">
        <v>9.9</v>
      </c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128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x14ac:dyDescent="0.25">
      <c r="A152" s="220" t="s">
        <v>115</v>
      </c>
      <c r="B152" s="221" t="s">
        <v>72</v>
      </c>
      <c r="C152" s="247" t="s">
        <v>73</v>
      </c>
      <c r="D152" s="222"/>
      <c r="E152" s="223"/>
      <c r="F152" s="224"/>
      <c r="G152" s="224">
        <f>SUMIF(AG153:AG153,"&lt;&gt;NOR",G153:G153)</f>
        <v>0</v>
      </c>
      <c r="H152" s="224"/>
      <c r="I152" s="224">
        <f>SUM(I153:I153)</f>
        <v>0</v>
      </c>
      <c r="J152" s="224"/>
      <c r="K152" s="224">
        <f>SUM(K153:K153)</f>
        <v>0</v>
      </c>
      <c r="L152" s="224"/>
      <c r="M152" s="224">
        <f>SUM(M153:M153)</f>
        <v>0</v>
      </c>
      <c r="N152" s="224"/>
      <c r="O152" s="224">
        <f>SUM(O153:O153)</f>
        <v>0</v>
      </c>
      <c r="P152" s="224"/>
      <c r="Q152" s="224">
        <f>SUM(Q153:Q153)</f>
        <v>0</v>
      </c>
      <c r="R152" s="224"/>
      <c r="S152" s="224"/>
      <c r="T152" s="225"/>
      <c r="U152" s="219"/>
      <c r="V152" s="219">
        <f>SUM(V153:V153)</f>
        <v>50.27</v>
      </c>
      <c r="W152" s="219"/>
      <c r="X152" s="219"/>
      <c r="AG152" t="s">
        <v>116</v>
      </c>
    </row>
    <row r="153" spans="1:60" outlineLevel="1" x14ac:dyDescent="0.25">
      <c r="A153" s="237">
        <v>45</v>
      </c>
      <c r="B153" s="238" t="s">
        <v>308</v>
      </c>
      <c r="C153" s="253" t="s">
        <v>309</v>
      </c>
      <c r="D153" s="239" t="s">
        <v>207</v>
      </c>
      <c r="E153" s="240">
        <v>670.25936999999999</v>
      </c>
      <c r="F153" s="241"/>
      <c r="G153" s="242">
        <f>ROUND(E153*F153,2)</f>
        <v>0</v>
      </c>
      <c r="H153" s="241"/>
      <c r="I153" s="242">
        <f>ROUND(E153*H153,2)</f>
        <v>0</v>
      </c>
      <c r="J153" s="241"/>
      <c r="K153" s="242">
        <f>ROUND(E153*J153,2)</f>
        <v>0</v>
      </c>
      <c r="L153" s="242">
        <v>21</v>
      </c>
      <c r="M153" s="242">
        <f>G153*(1+L153/100)</f>
        <v>0</v>
      </c>
      <c r="N153" s="242">
        <v>0</v>
      </c>
      <c r="O153" s="242">
        <f>ROUND(E153*N153,2)</f>
        <v>0</v>
      </c>
      <c r="P153" s="242">
        <v>0</v>
      </c>
      <c r="Q153" s="242">
        <f>ROUND(E153*P153,2)</f>
        <v>0</v>
      </c>
      <c r="R153" s="242" t="s">
        <v>310</v>
      </c>
      <c r="S153" s="242" t="s">
        <v>121</v>
      </c>
      <c r="T153" s="243" t="s">
        <v>122</v>
      </c>
      <c r="U153" s="215">
        <v>7.4999999999999997E-2</v>
      </c>
      <c r="V153" s="215">
        <f>ROUND(E153*U153,2)</f>
        <v>50.27</v>
      </c>
      <c r="W153" s="215"/>
      <c r="X153" s="215" t="s">
        <v>311</v>
      </c>
      <c r="Y153" s="205"/>
      <c r="Z153" s="205"/>
      <c r="AA153" s="205"/>
      <c r="AB153" s="205"/>
      <c r="AC153" s="205"/>
      <c r="AD153" s="205"/>
      <c r="AE153" s="205"/>
      <c r="AF153" s="205"/>
      <c r="AG153" s="205" t="s">
        <v>312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x14ac:dyDescent="0.25">
      <c r="A154" s="220" t="s">
        <v>115</v>
      </c>
      <c r="B154" s="221" t="s">
        <v>74</v>
      </c>
      <c r="C154" s="247" t="s">
        <v>75</v>
      </c>
      <c r="D154" s="222"/>
      <c r="E154" s="223"/>
      <c r="F154" s="224"/>
      <c r="G154" s="224">
        <f>SUMIF(AG155:AG175,"&lt;&gt;NOR",G155:G175)</f>
        <v>0</v>
      </c>
      <c r="H154" s="224"/>
      <c r="I154" s="224">
        <f>SUM(I155:I175)</f>
        <v>0</v>
      </c>
      <c r="J154" s="224"/>
      <c r="K154" s="224">
        <f>SUM(K155:K175)</f>
        <v>0</v>
      </c>
      <c r="L154" s="224"/>
      <c r="M154" s="224">
        <f>SUM(M155:M175)</f>
        <v>0</v>
      </c>
      <c r="N154" s="224"/>
      <c r="O154" s="224">
        <f>SUM(O155:O175)</f>
        <v>0.16999999999999998</v>
      </c>
      <c r="P154" s="224"/>
      <c r="Q154" s="224">
        <f>SUM(Q155:Q175)</f>
        <v>0</v>
      </c>
      <c r="R154" s="224"/>
      <c r="S154" s="224"/>
      <c r="T154" s="225"/>
      <c r="U154" s="219"/>
      <c r="V154" s="219">
        <f>SUM(V155:V175)</f>
        <v>0</v>
      </c>
      <c r="W154" s="219"/>
      <c r="X154" s="219"/>
      <c r="AG154" t="s">
        <v>116</v>
      </c>
    </row>
    <row r="155" spans="1:60" outlineLevel="1" x14ac:dyDescent="0.25">
      <c r="A155" s="226">
        <v>46</v>
      </c>
      <c r="B155" s="227" t="s">
        <v>313</v>
      </c>
      <c r="C155" s="248" t="s">
        <v>314</v>
      </c>
      <c r="D155" s="228" t="s">
        <v>315</v>
      </c>
      <c r="E155" s="229">
        <v>2</v>
      </c>
      <c r="F155" s="230"/>
      <c r="G155" s="231">
        <f>ROUND(E155*F155,2)</f>
        <v>0</v>
      </c>
      <c r="H155" s="230"/>
      <c r="I155" s="231">
        <f>ROUND(E155*H155,2)</f>
        <v>0</v>
      </c>
      <c r="J155" s="230"/>
      <c r="K155" s="231">
        <f>ROUND(E155*J155,2)</f>
        <v>0</v>
      </c>
      <c r="L155" s="231">
        <v>21</v>
      </c>
      <c r="M155" s="231">
        <f>G155*(1+L155/100)</f>
        <v>0</v>
      </c>
      <c r="N155" s="231">
        <v>0</v>
      </c>
      <c r="O155" s="231">
        <f>ROUND(E155*N155,2)</f>
        <v>0</v>
      </c>
      <c r="P155" s="231">
        <v>0</v>
      </c>
      <c r="Q155" s="231">
        <f>ROUND(E155*P155,2)</f>
        <v>0</v>
      </c>
      <c r="R155" s="231"/>
      <c r="S155" s="231" t="s">
        <v>174</v>
      </c>
      <c r="T155" s="232" t="s">
        <v>122</v>
      </c>
      <c r="U155" s="215">
        <v>0</v>
      </c>
      <c r="V155" s="215">
        <f>ROUND(E155*U155,2)</f>
        <v>0</v>
      </c>
      <c r="W155" s="215"/>
      <c r="X155" s="215" t="s">
        <v>123</v>
      </c>
      <c r="Y155" s="205"/>
      <c r="Z155" s="205"/>
      <c r="AA155" s="205"/>
      <c r="AB155" s="205"/>
      <c r="AC155" s="205"/>
      <c r="AD155" s="205"/>
      <c r="AE155" s="205"/>
      <c r="AF155" s="205"/>
      <c r="AG155" s="205" t="s">
        <v>232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5">
      <c r="A156" s="212"/>
      <c r="B156" s="213"/>
      <c r="C156" s="250" t="s">
        <v>43</v>
      </c>
      <c r="D156" s="217"/>
      <c r="E156" s="218">
        <v>2</v>
      </c>
      <c r="F156" s="215"/>
      <c r="G156" s="215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1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128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5">
      <c r="A157" s="226">
        <v>47</v>
      </c>
      <c r="B157" s="227" t="s">
        <v>316</v>
      </c>
      <c r="C157" s="248" t="s">
        <v>317</v>
      </c>
      <c r="D157" s="228" t="s">
        <v>290</v>
      </c>
      <c r="E157" s="229">
        <v>1</v>
      </c>
      <c r="F157" s="230"/>
      <c r="G157" s="231">
        <f>ROUND(E157*F157,2)</f>
        <v>0</v>
      </c>
      <c r="H157" s="230"/>
      <c r="I157" s="231">
        <f>ROUND(E157*H157,2)</f>
        <v>0</v>
      </c>
      <c r="J157" s="230"/>
      <c r="K157" s="231">
        <f>ROUND(E157*J157,2)</f>
        <v>0</v>
      </c>
      <c r="L157" s="231">
        <v>21</v>
      </c>
      <c r="M157" s="231">
        <f>G157*(1+L157/100)</f>
        <v>0</v>
      </c>
      <c r="N157" s="231">
        <v>7.0000000000000001E-3</v>
      </c>
      <c r="O157" s="231">
        <f>ROUND(E157*N157,2)</f>
        <v>0.01</v>
      </c>
      <c r="P157" s="231">
        <v>0</v>
      </c>
      <c r="Q157" s="231">
        <f>ROUND(E157*P157,2)</f>
        <v>0</v>
      </c>
      <c r="R157" s="231"/>
      <c r="S157" s="231" t="s">
        <v>174</v>
      </c>
      <c r="T157" s="232" t="s">
        <v>122</v>
      </c>
      <c r="U157" s="215">
        <v>0</v>
      </c>
      <c r="V157" s="215">
        <f>ROUND(E157*U157,2)</f>
        <v>0</v>
      </c>
      <c r="W157" s="215"/>
      <c r="X157" s="215" t="s">
        <v>237</v>
      </c>
      <c r="Y157" s="205"/>
      <c r="Z157" s="205"/>
      <c r="AA157" s="205"/>
      <c r="AB157" s="205"/>
      <c r="AC157" s="205"/>
      <c r="AD157" s="205"/>
      <c r="AE157" s="205"/>
      <c r="AF157" s="205"/>
      <c r="AG157" s="205" t="s">
        <v>243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5">
      <c r="A158" s="212"/>
      <c r="B158" s="213"/>
      <c r="C158" s="250" t="s">
        <v>45</v>
      </c>
      <c r="D158" s="217"/>
      <c r="E158" s="218">
        <v>1</v>
      </c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128</v>
      </c>
      <c r="AH158" s="205">
        <v>0</v>
      </c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5">
      <c r="A159" s="226">
        <v>48</v>
      </c>
      <c r="B159" s="227" t="s">
        <v>318</v>
      </c>
      <c r="C159" s="248" t="s">
        <v>319</v>
      </c>
      <c r="D159" s="228" t="s">
        <v>320</v>
      </c>
      <c r="E159" s="229">
        <v>1</v>
      </c>
      <c r="F159" s="230"/>
      <c r="G159" s="231">
        <f>ROUND(E159*F159,2)</f>
        <v>0</v>
      </c>
      <c r="H159" s="230"/>
      <c r="I159" s="231">
        <f>ROUND(E159*H159,2)</f>
        <v>0</v>
      </c>
      <c r="J159" s="230"/>
      <c r="K159" s="231">
        <f>ROUND(E159*J159,2)</f>
        <v>0</v>
      </c>
      <c r="L159" s="231">
        <v>21</v>
      </c>
      <c r="M159" s="231">
        <f>G159*(1+L159/100)</f>
        <v>0</v>
      </c>
      <c r="N159" s="231">
        <v>7.0000000000000001E-3</v>
      </c>
      <c r="O159" s="231">
        <f>ROUND(E159*N159,2)</f>
        <v>0.01</v>
      </c>
      <c r="P159" s="231">
        <v>0</v>
      </c>
      <c r="Q159" s="231">
        <f>ROUND(E159*P159,2)</f>
        <v>0</v>
      </c>
      <c r="R159" s="231"/>
      <c r="S159" s="231" t="s">
        <v>174</v>
      </c>
      <c r="T159" s="232" t="s">
        <v>122</v>
      </c>
      <c r="U159" s="215">
        <v>0</v>
      </c>
      <c r="V159" s="215">
        <f>ROUND(E159*U159,2)</f>
        <v>0</v>
      </c>
      <c r="W159" s="215"/>
      <c r="X159" s="215" t="s">
        <v>237</v>
      </c>
      <c r="Y159" s="205"/>
      <c r="Z159" s="205"/>
      <c r="AA159" s="205"/>
      <c r="AB159" s="205"/>
      <c r="AC159" s="205"/>
      <c r="AD159" s="205"/>
      <c r="AE159" s="205"/>
      <c r="AF159" s="205"/>
      <c r="AG159" s="205" t="s">
        <v>243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5">
      <c r="A160" s="212"/>
      <c r="B160" s="213"/>
      <c r="C160" s="250" t="s">
        <v>45</v>
      </c>
      <c r="D160" s="217"/>
      <c r="E160" s="218">
        <v>1</v>
      </c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128</v>
      </c>
      <c r="AH160" s="205">
        <v>0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5">
      <c r="A161" s="226">
        <v>49</v>
      </c>
      <c r="B161" s="227" t="s">
        <v>321</v>
      </c>
      <c r="C161" s="248" t="s">
        <v>322</v>
      </c>
      <c r="D161" s="228" t="s">
        <v>290</v>
      </c>
      <c r="E161" s="229">
        <v>1</v>
      </c>
      <c r="F161" s="230"/>
      <c r="G161" s="231">
        <f>ROUND(E161*F161,2)</f>
        <v>0</v>
      </c>
      <c r="H161" s="230"/>
      <c r="I161" s="231">
        <f>ROUND(E161*H161,2)</f>
        <v>0</v>
      </c>
      <c r="J161" s="230"/>
      <c r="K161" s="231">
        <f>ROUND(E161*J161,2)</f>
        <v>0</v>
      </c>
      <c r="L161" s="231">
        <v>21</v>
      </c>
      <c r="M161" s="231">
        <f>G161*(1+L161/100)</f>
        <v>0</v>
      </c>
      <c r="N161" s="231">
        <v>1E-3</v>
      </c>
      <c r="O161" s="231">
        <f>ROUND(E161*N161,2)</f>
        <v>0</v>
      </c>
      <c r="P161" s="231">
        <v>0</v>
      </c>
      <c r="Q161" s="231">
        <f>ROUND(E161*P161,2)</f>
        <v>0</v>
      </c>
      <c r="R161" s="231"/>
      <c r="S161" s="231" t="s">
        <v>174</v>
      </c>
      <c r="T161" s="232" t="s">
        <v>323</v>
      </c>
      <c r="U161" s="215">
        <v>0</v>
      </c>
      <c r="V161" s="215">
        <f>ROUND(E161*U161,2)</f>
        <v>0</v>
      </c>
      <c r="W161" s="215"/>
      <c r="X161" s="215" t="s">
        <v>237</v>
      </c>
      <c r="Y161" s="205"/>
      <c r="Z161" s="205"/>
      <c r="AA161" s="205"/>
      <c r="AB161" s="205"/>
      <c r="AC161" s="205"/>
      <c r="AD161" s="205"/>
      <c r="AE161" s="205"/>
      <c r="AF161" s="205"/>
      <c r="AG161" s="205" t="s">
        <v>238</v>
      </c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5">
      <c r="A162" s="212"/>
      <c r="B162" s="213"/>
      <c r="C162" s="250" t="s">
        <v>45</v>
      </c>
      <c r="D162" s="217"/>
      <c r="E162" s="218">
        <v>1</v>
      </c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128</v>
      </c>
      <c r="AH162" s="205">
        <v>0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5">
      <c r="A163" s="237">
        <v>50</v>
      </c>
      <c r="B163" s="238" t="s">
        <v>324</v>
      </c>
      <c r="C163" s="253" t="s">
        <v>325</v>
      </c>
      <c r="D163" s="239" t="s">
        <v>290</v>
      </c>
      <c r="E163" s="240">
        <v>1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21</v>
      </c>
      <c r="M163" s="242">
        <f>G163*(1+L163/100)</f>
        <v>0</v>
      </c>
      <c r="N163" s="242">
        <v>5.0000000000000001E-4</v>
      </c>
      <c r="O163" s="242">
        <f>ROUND(E163*N163,2)</f>
        <v>0</v>
      </c>
      <c r="P163" s="242">
        <v>0</v>
      </c>
      <c r="Q163" s="242">
        <f>ROUND(E163*P163,2)</f>
        <v>0</v>
      </c>
      <c r="R163" s="242"/>
      <c r="S163" s="242" t="s">
        <v>174</v>
      </c>
      <c r="T163" s="243" t="s">
        <v>122</v>
      </c>
      <c r="U163" s="215">
        <v>0</v>
      </c>
      <c r="V163" s="215">
        <f>ROUND(E163*U163,2)</f>
        <v>0</v>
      </c>
      <c r="W163" s="215"/>
      <c r="X163" s="215" t="s">
        <v>237</v>
      </c>
      <c r="Y163" s="205"/>
      <c r="Z163" s="205"/>
      <c r="AA163" s="205"/>
      <c r="AB163" s="205"/>
      <c r="AC163" s="205"/>
      <c r="AD163" s="205"/>
      <c r="AE163" s="205"/>
      <c r="AF163" s="205"/>
      <c r="AG163" s="205" t="s">
        <v>238</v>
      </c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5">
      <c r="A164" s="226">
        <v>51</v>
      </c>
      <c r="B164" s="227" t="s">
        <v>326</v>
      </c>
      <c r="C164" s="248" t="s">
        <v>327</v>
      </c>
      <c r="D164" s="228" t="s">
        <v>328</v>
      </c>
      <c r="E164" s="229">
        <v>1</v>
      </c>
      <c r="F164" s="230"/>
      <c r="G164" s="231">
        <f>ROUND(E164*F164,2)</f>
        <v>0</v>
      </c>
      <c r="H164" s="230"/>
      <c r="I164" s="231">
        <f>ROUND(E164*H164,2)</f>
        <v>0</v>
      </c>
      <c r="J164" s="230"/>
      <c r="K164" s="231">
        <f>ROUND(E164*J164,2)</f>
        <v>0</v>
      </c>
      <c r="L164" s="231">
        <v>21</v>
      </c>
      <c r="M164" s="231">
        <f>G164*(1+L164/100)</f>
        <v>0</v>
      </c>
      <c r="N164" s="231">
        <v>5.8999999999999997E-2</v>
      </c>
      <c r="O164" s="231">
        <f>ROUND(E164*N164,2)</f>
        <v>0.06</v>
      </c>
      <c r="P164" s="231">
        <v>0</v>
      </c>
      <c r="Q164" s="231">
        <f>ROUND(E164*P164,2)</f>
        <v>0</v>
      </c>
      <c r="R164" s="231"/>
      <c r="S164" s="231" t="s">
        <v>174</v>
      </c>
      <c r="T164" s="232" t="s">
        <v>122</v>
      </c>
      <c r="U164" s="215">
        <v>0</v>
      </c>
      <c r="V164" s="215">
        <f>ROUND(E164*U164,2)</f>
        <v>0</v>
      </c>
      <c r="W164" s="215"/>
      <c r="X164" s="215" t="s">
        <v>237</v>
      </c>
      <c r="Y164" s="205"/>
      <c r="Z164" s="205"/>
      <c r="AA164" s="205"/>
      <c r="AB164" s="205"/>
      <c r="AC164" s="205"/>
      <c r="AD164" s="205"/>
      <c r="AE164" s="205"/>
      <c r="AF164" s="205"/>
      <c r="AG164" s="205" t="s">
        <v>238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5">
      <c r="A165" s="212"/>
      <c r="B165" s="213"/>
      <c r="C165" s="251" t="s">
        <v>329</v>
      </c>
      <c r="D165" s="235"/>
      <c r="E165" s="235"/>
      <c r="F165" s="235"/>
      <c r="G165" s="23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176</v>
      </c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5">
      <c r="A166" s="212"/>
      <c r="B166" s="213"/>
      <c r="C166" s="250" t="s">
        <v>45</v>
      </c>
      <c r="D166" s="217"/>
      <c r="E166" s="218">
        <v>1</v>
      </c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1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128</v>
      </c>
      <c r="AH166" s="205">
        <v>0</v>
      </c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5">
      <c r="A167" s="226">
        <v>52</v>
      </c>
      <c r="B167" s="227" t="s">
        <v>330</v>
      </c>
      <c r="C167" s="248" t="s">
        <v>331</v>
      </c>
      <c r="D167" s="228" t="s">
        <v>290</v>
      </c>
      <c r="E167" s="229">
        <v>1</v>
      </c>
      <c r="F167" s="230"/>
      <c r="G167" s="231">
        <f>ROUND(E167*F167,2)</f>
        <v>0</v>
      </c>
      <c r="H167" s="230"/>
      <c r="I167" s="231">
        <f>ROUND(E167*H167,2)</f>
        <v>0</v>
      </c>
      <c r="J167" s="230"/>
      <c r="K167" s="231">
        <f>ROUND(E167*J167,2)</f>
        <v>0</v>
      </c>
      <c r="L167" s="231">
        <v>21</v>
      </c>
      <c r="M167" s="231">
        <f>G167*(1+L167/100)</f>
        <v>0</v>
      </c>
      <c r="N167" s="231">
        <v>0.01</v>
      </c>
      <c r="O167" s="231">
        <f>ROUND(E167*N167,2)</f>
        <v>0.01</v>
      </c>
      <c r="P167" s="231">
        <v>0</v>
      </c>
      <c r="Q167" s="231">
        <f>ROUND(E167*P167,2)</f>
        <v>0</v>
      </c>
      <c r="R167" s="231"/>
      <c r="S167" s="231" t="s">
        <v>174</v>
      </c>
      <c r="T167" s="232" t="s">
        <v>122</v>
      </c>
      <c r="U167" s="215">
        <v>0</v>
      </c>
      <c r="V167" s="215">
        <f>ROUND(E167*U167,2)</f>
        <v>0</v>
      </c>
      <c r="W167" s="215"/>
      <c r="X167" s="215" t="s">
        <v>237</v>
      </c>
      <c r="Y167" s="205"/>
      <c r="Z167" s="205"/>
      <c r="AA167" s="205"/>
      <c r="AB167" s="205"/>
      <c r="AC167" s="205"/>
      <c r="AD167" s="205"/>
      <c r="AE167" s="205"/>
      <c r="AF167" s="205"/>
      <c r="AG167" s="205" t="s">
        <v>238</v>
      </c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5">
      <c r="A168" s="212"/>
      <c r="B168" s="213"/>
      <c r="C168" s="251" t="s">
        <v>332</v>
      </c>
      <c r="D168" s="235"/>
      <c r="E168" s="235"/>
      <c r="F168" s="235"/>
      <c r="G168" s="235"/>
      <c r="H168" s="215"/>
      <c r="I168" s="215"/>
      <c r="J168" s="215"/>
      <c r="K168" s="215"/>
      <c r="L168" s="215"/>
      <c r="M168" s="215"/>
      <c r="N168" s="215"/>
      <c r="O168" s="215"/>
      <c r="P168" s="215"/>
      <c r="Q168" s="215"/>
      <c r="R168" s="215"/>
      <c r="S168" s="215"/>
      <c r="T168" s="215"/>
      <c r="U168" s="215"/>
      <c r="V168" s="215"/>
      <c r="W168" s="215"/>
      <c r="X168" s="21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176</v>
      </c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5">
      <c r="A169" s="212"/>
      <c r="B169" s="213"/>
      <c r="C169" s="250" t="s">
        <v>45</v>
      </c>
      <c r="D169" s="217"/>
      <c r="E169" s="218">
        <v>1</v>
      </c>
      <c r="F169" s="215"/>
      <c r="G169" s="215"/>
      <c r="H169" s="215"/>
      <c r="I169" s="215"/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  <c r="T169" s="215"/>
      <c r="U169" s="215"/>
      <c r="V169" s="215"/>
      <c r="W169" s="215"/>
      <c r="X169" s="21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128</v>
      </c>
      <c r="AH169" s="205">
        <v>0</v>
      </c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5">
      <c r="A170" s="226">
        <v>53</v>
      </c>
      <c r="B170" s="227" t="s">
        <v>333</v>
      </c>
      <c r="C170" s="248" t="s">
        <v>334</v>
      </c>
      <c r="D170" s="228" t="s">
        <v>328</v>
      </c>
      <c r="E170" s="229">
        <v>1</v>
      </c>
      <c r="F170" s="230"/>
      <c r="G170" s="231">
        <f>ROUND(E170*F170,2)</f>
        <v>0</v>
      </c>
      <c r="H170" s="230"/>
      <c r="I170" s="231">
        <f>ROUND(E170*H170,2)</f>
        <v>0</v>
      </c>
      <c r="J170" s="230"/>
      <c r="K170" s="231">
        <f>ROUND(E170*J170,2)</f>
        <v>0</v>
      </c>
      <c r="L170" s="231">
        <v>21</v>
      </c>
      <c r="M170" s="231">
        <f>G170*(1+L170/100)</f>
        <v>0</v>
      </c>
      <c r="N170" s="231">
        <v>5.5E-2</v>
      </c>
      <c r="O170" s="231">
        <f>ROUND(E170*N170,2)</f>
        <v>0.06</v>
      </c>
      <c r="P170" s="231">
        <v>0</v>
      </c>
      <c r="Q170" s="231">
        <f>ROUND(E170*P170,2)</f>
        <v>0</v>
      </c>
      <c r="R170" s="231"/>
      <c r="S170" s="231" t="s">
        <v>174</v>
      </c>
      <c r="T170" s="232" t="s">
        <v>122</v>
      </c>
      <c r="U170" s="215">
        <v>0</v>
      </c>
      <c r="V170" s="215">
        <f>ROUND(E170*U170,2)</f>
        <v>0</v>
      </c>
      <c r="W170" s="215"/>
      <c r="X170" s="215" t="s">
        <v>237</v>
      </c>
      <c r="Y170" s="205"/>
      <c r="Z170" s="205"/>
      <c r="AA170" s="205"/>
      <c r="AB170" s="205"/>
      <c r="AC170" s="205"/>
      <c r="AD170" s="205"/>
      <c r="AE170" s="205"/>
      <c r="AF170" s="205"/>
      <c r="AG170" s="205" t="s">
        <v>243</v>
      </c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5">
      <c r="A171" s="212"/>
      <c r="B171" s="213"/>
      <c r="C171" s="250" t="s">
        <v>45</v>
      </c>
      <c r="D171" s="217"/>
      <c r="E171" s="218">
        <v>1</v>
      </c>
      <c r="F171" s="215"/>
      <c r="G171" s="215"/>
      <c r="H171" s="215"/>
      <c r="I171" s="215"/>
      <c r="J171" s="215"/>
      <c r="K171" s="215"/>
      <c r="L171" s="215"/>
      <c r="M171" s="215"/>
      <c r="N171" s="215"/>
      <c r="O171" s="215"/>
      <c r="P171" s="215"/>
      <c r="Q171" s="215"/>
      <c r="R171" s="215"/>
      <c r="S171" s="215"/>
      <c r="T171" s="215"/>
      <c r="U171" s="215"/>
      <c r="V171" s="215"/>
      <c r="W171" s="215"/>
      <c r="X171" s="21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128</v>
      </c>
      <c r="AH171" s="205">
        <v>0</v>
      </c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5">
      <c r="A172" s="226">
        <v>54</v>
      </c>
      <c r="B172" s="227" t="s">
        <v>335</v>
      </c>
      <c r="C172" s="248" t="s">
        <v>336</v>
      </c>
      <c r="D172" s="228" t="s">
        <v>290</v>
      </c>
      <c r="E172" s="229">
        <v>2</v>
      </c>
      <c r="F172" s="230"/>
      <c r="G172" s="231">
        <f>ROUND(E172*F172,2)</f>
        <v>0</v>
      </c>
      <c r="H172" s="230"/>
      <c r="I172" s="231">
        <f>ROUND(E172*H172,2)</f>
        <v>0</v>
      </c>
      <c r="J172" s="230"/>
      <c r="K172" s="231">
        <f>ROUND(E172*J172,2)</f>
        <v>0</v>
      </c>
      <c r="L172" s="231">
        <v>21</v>
      </c>
      <c r="M172" s="231">
        <f>G172*(1+L172/100)</f>
        <v>0</v>
      </c>
      <c r="N172" s="231">
        <v>8.0000000000000002E-3</v>
      </c>
      <c r="O172" s="231">
        <f>ROUND(E172*N172,2)</f>
        <v>0.02</v>
      </c>
      <c r="P172" s="231">
        <v>0</v>
      </c>
      <c r="Q172" s="231">
        <f>ROUND(E172*P172,2)</f>
        <v>0</v>
      </c>
      <c r="R172" s="231"/>
      <c r="S172" s="231" t="s">
        <v>174</v>
      </c>
      <c r="T172" s="232" t="s">
        <v>122</v>
      </c>
      <c r="U172" s="215">
        <v>0</v>
      </c>
      <c r="V172" s="215">
        <f>ROUND(E172*U172,2)</f>
        <v>0</v>
      </c>
      <c r="W172" s="215"/>
      <c r="X172" s="215" t="s">
        <v>237</v>
      </c>
      <c r="Y172" s="205"/>
      <c r="Z172" s="205"/>
      <c r="AA172" s="205"/>
      <c r="AB172" s="205"/>
      <c r="AC172" s="205"/>
      <c r="AD172" s="205"/>
      <c r="AE172" s="205"/>
      <c r="AF172" s="205"/>
      <c r="AG172" s="205" t="s">
        <v>243</v>
      </c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5">
      <c r="A173" s="212"/>
      <c r="B173" s="213"/>
      <c r="C173" s="250" t="s">
        <v>43</v>
      </c>
      <c r="D173" s="217"/>
      <c r="E173" s="218">
        <v>2</v>
      </c>
      <c r="F173" s="215"/>
      <c r="G173" s="215"/>
      <c r="H173" s="215"/>
      <c r="I173" s="215"/>
      <c r="J173" s="215"/>
      <c r="K173" s="215"/>
      <c r="L173" s="215"/>
      <c r="M173" s="215"/>
      <c r="N173" s="215"/>
      <c r="O173" s="215"/>
      <c r="P173" s="215"/>
      <c r="Q173" s="215"/>
      <c r="R173" s="215"/>
      <c r="S173" s="215"/>
      <c r="T173" s="215"/>
      <c r="U173" s="215"/>
      <c r="V173" s="215"/>
      <c r="W173" s="215"/>
      <c r="X173" s="21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128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5">
      <c r="A174" s="226">
        <v>55</v>
      </c>
      <c r="B174" s="227" t="s">
        <v>337</v>
      </c>
      <c r="C174" s="248" t="s">
        <v>338</v>
      </c>
      <c r="D174" s="228" t="s">
        <v>290</v>
      </c>
      <c r="E174" s="229">
        <v>2</v>
      </c>
      <c r="F174" s="230"/>
      <c r="G174" s="231">
        <f>ROUND(E174*F174,2)</f>
        <v>0</v>
      </c>
      <c r="H174" s="230"/>
      <c r="I174" s="231">
        <f>ROUND(E174*H174,2)</f>
        <v>0</v>
      </c>
      <c r="J174" s="230"/>
      <c r="K174" s="231">
        <f>ROUND(E174*J174,2)</f>
        <v>0</v>
      </c>
      <c r="L174" s="231">
        <v>21</v>
      </c>
      <c r="M174" s="231">
        <f>G174*(1+L174/100)</f>
        <v>0</v>
      </c>
      <c r="N174" s="231">
        <v>5.0000000000000001E-4</v>
      </c>
      <c r="O174" s="231">
        <f>ROUND(E174*N174,2)</f>
        <v>0</v>
      </c>
      <c r="P174" s="231">
        <v>0</v>
      </c>
      <c r="Q174" s="231">
        <f>ROUND(E174*P174,2)</f>
        <v>0</v>
      </c>
      <c r="R174" s="231"/>
      <c r="S174" s="231" t="s">
        <v>174</v>
      </c>
      <c r="T174" s="232" t="s">
        <v>122</v>
      </c>
      <c r="U174" s="215">
        <v>0</v>
      </c>
      <c r="V174" s="215">
        <f>ROUND(E174*U174,2)</f>
        <v>0</v>
      </c>
      <c r="W174" s="215"/>
      <c r="X174" s="215" t="s">
        <v>237</v>
      </c>
      <c r="Y174" s="205"/>
      <c r="Z174" s="205"/>
      <c r="AA174" s="205"/>
      <c r="AB174" s="205"/>
      <c r="AC174" s="205"/>
      <c r="AD174" s="205"/>
      <c r="AE174" s="205"/>
      <c r="AF174" s="205"/>
      <c r="AG174" s="205" t="s">
        <v>243</v>
      </c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5">
      <c r="A175" s="212"/>
      <c r="B175" s="213"/>
      <c r="C175" s="250" t="s">
        <v>43</v>
      </c>
      <c r="D175" s="217"/>
      <c r="E175" s="218">
        <v>2</v>
      </c>
      <c r="F175" s="215"/>
      <c r="G175" s="215"/>
      <c r="H175" s="215"/>
      <c r="I175" s="215"/>
      <c r="J175" s="215"/>
      <c r="K175" s="215"/>
      <c r="L175" s="215"/>
      <c r="M175" s="215"/>
      <c r="N175" s="215"/>
      <c r="O175" s="215"/>
      <c r="P175" s="215"/>
      <c r="Q175" s="215"/>
      <c r="R175" s="215"/>
      <c r="S175" s="215"/>
      <c r="T175" s="215"/>
      <c r="U175" s="215"/>
      <c r="V175" s="215"/>
      <c r="W175" s="215"/>
      <c r="X175" s="21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128</v>
      </c>
      <c r="AH175" s="205">
        <v>0</v>
      </c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x14ac:dyDescent="0.25">
      <c r="A176" s="220" t="s">
        <v>115</v>
      </c>
      <c r="B176" s="221" t="s">
        <v>76</v>
      </c>
      <c r="C176" s="247" t="s">
        <v>77</v>
      </c>
      <c r="D176" s="222"/>
      <c r="E176" s="223"/>
      <c r="F176" s="224"/>
      <c r="G176" s="224">
        <f>SUMIF(AG177:AG206,"&lt;&gt;NOR",G177:G206)</f>
        <v>0</v>
      </c>
      <c r="H176" s="224"/>
      <c r="I176" s="224">
        <f>SUM(I177:I206)</f>
        <v>0</v>
      </c>
      <c r="J176" s="224"/>
      <c r="K176" s="224">
        <f>SUM(K177:K206)</f>
        <v>0</v>
      </c>
      <c r="L176" s="224"/>
      <c r="M176" s="224">
        <f>SUM(M177:M206)</f>
        <v>0</v>
      </c>
      <c r="N176" s="224"/>
      <c r="O176" s="224">
        <f>SUM(O177:O206)</f>
        <v>11.95</v>
      </c>
      <c r="P176" s="224"/>
      <c r="Q176" s="224">
        <f>SUM(Q177:Q206)</f>
        <v>0</v>
      </c>
      <c r="R176" s="224"/>
      <c r="S176" s="224"/>
      <c r="T176" s="225"/>
      <c r="U176" s="219"/>
      <c r="V176" s="219">
        <f>SUM(V177:V206)</f>
        <v>1.72</v>
      </c>
      <c r="W176" s="219"/>
      <c r="X176" s="219"/>
      <c r="AG176" t="s">
        <v>116</v>
      </c>
    </row>
    <row r="177" spans="1:60" outlineLevel="1" x14ac:dyDescent="0.25">
      <c r="A177" s="226">
        <v>56</v>
      </c>
      <c r="B177" s="227" t="s">
        <v>339</v>
      </c>
      <c r="C177" s="248" t="s">
        <v>340</v>
      </c>
      <c r="D177" s="228" t="s">
        <v>290</v>
      </c>
      <c r="E177" s="229">
        <v>2</v>
      </c>
      <c r="F177" s="230"/>
      <c r="G177" s="231">
        <f>ROUND(E177*F177,2)</f>
        <v>0</v>
      </c>
      <c r="H177" s="230"/>
      <c r="I177" s="231">
        <f>ROUND(E177*H177,2)</f>
        <v>0</v>
      </c>
      <c r="J177" s="230"/>
      <c r="K177" s="231">
        <f>ROUND(E177*J177,2)</f>
        <v>0</v>
      </c>
      <c r="L177" s="231">
        <v>21</v>
      </c>
      <c r="M177" s="231">
        <f>G177*(1+L177/100)</f>
        <v>0</v>
      </c>
      <c r="N177" s="231">
        <v>0</v>
      </c>
      <c r="O177" s="231">
        <f>ROUND(E177*N177,2)</f>
        <v>0</v>
      </c>
      <c r="P177" s="231">
        <v>0</v>
      </c>
      <c r="Q177" s="231">
        <f>ROUND(E177*P177,2)</f>
        <v>0</v>
      </c>
      <c r="R177" s="231"/>
      <c r="S177" s="231" t="s">
        <v>174</v>
      </c>
      <c r="T177" s="232" t="s">
        <v>122</v>
      </c>
      <c r="U177" s="215">
        <v>0.86</v>
      </c>
      <c r="V177" s="215">
        <f>ROUND(E177*U177,2)</f>
        <v>1.72</v>
      </c>
      <c r="W177" s="215"/>
      <c r="X177" s="215" t="s">
        <v>123</v>
      </c>
      <c r="Y177" s="205"/>
      <c r="Z177" s="205"/>
      <c r="AA177" s="205"/>
      <c r="AB177" s="205"/>
      <c r="AC177" s="205"/>
      <c r="AD177" s="205"/>
      <c r="AE177" s="205"/>
      <c r="AF177" s="205"/>
      <c r="AG177" s="205" t="s">
        <v>232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5">
      <c r="A178" s="212"/>
      <c r="B178" s="213"/>
      <c r="C178" s="250" t="s">
        <v>43</v>
      </c>
      <c r="D178" s="217"/>
      <c r="E178" s="218">
        <v>2</v>
      </c>
      <c r="F178" s="215"/>
      <c r="G178" s="215"/>
      <c r="H178" s="215"/>
      <c r="I178" s="215"/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  <c r="T178" s="215"/>
      <c r="U178" s="215"/>
      <c r="V178" s="215"/>
      <c r="W178" s="215"/>
      <c r="X178" s="21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128</v>
      </c>
      <c r="AH178" s="205">
        <v>0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5">
      <c r="A179" s="226">
        <v>57</v>
      </c>
      <c r="B179" s="227" t="s">
        <v>341</v>
      </c>
      <c r="C179" s="248" t="s">
        <v>342</v>
      </c>
      <c r="D179" s="228" t="s">
        <v>290</v>
      </c>
      <c r="E179" s="229">
        <v>33</v>
      </c>
      <c r="F179" s="230"/>
      <c r="G179" s="231">
        <f>ROUND(E179*F179,2)</f>
        <v>0</v>
      </c>
      <c r="H179" s="230"/>
      <c r="I179" s="231">
        <f>ROUND(E179*H179,2)</f>
        <v>0</v>
      </c>
      <c r="J179" s="230"/>
      <c r="K179" s="231">
        <f>ROUND(E179*J179,2)</f>
        <v>0</v>
      </c>
      <c r="L179" s="231">
        <v>21</v>
      </c>
      <c r="M179" s="231">
        <f>G179*(1+L179/100)</f>
        <v>0</v>
      </c>
      <c r="N179" s="231">
        <v>0.122</v>
      </c>
      <c r="O179" s="231">
        <f>ROUND(E179*N179,2)</f>
        <v>4.03</v>
      </c>
      <c r="P179" s="231">
        <v>0</v>
      </c>
      <c r="Q179" s="231">
        <f>ROUND(E179*P179,2)</f>
        <v>0</v>
      </c>
      <c r="R179" s="231"/>
      <c r="S179" s="231" t="s">
        <v>174</v>
      </c>
      <c r="T179" s="232" t="s">
        <v>122</v>
      </c>
      <c r="U179" s="215">
        <v>0</v>
      </c>
      <c r="V179" s="215">
        <f>ROUND(E179*U179,2)</f>
        <v>0</v>
      </c>
      <c r="W179" s="215"/>
      <c r="X179" s="215" t="s">
        <v>123</v>
      </c>
      <c r="Y179" s="205"/>
      <c r="Z179" s="205"/>
      <c r="AA179" s="205"/>
      <c r="AB179" s="205"/>
      <c r="AC179" s="205"/>
      <c r="AD179" s="205"/>
      <c r="AE179" s="205"/>
      <c r="AF179" s="205"/>
      <c r="AG179" s="205" t="s">
        <v>232</v>
      </c>
      <c r="AH179" s="205"/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5">
      <c r="A180" s="212"/>
      <c r="B180" s="213"/>
      <c r="C180" s="250" t="s">
        <v>343</v>
      </c>
      <c r="D180" s="217"/>
      <c r="E180" s="218">
        <v>33</v>
      </c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1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128</v>
      </c>
      <c r="AH180" s="205">
        <v>0</v>
      </c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5">
      <c r="A181" s="226">
        <v>58</v>
      </c>
      <c r="B181" s="227" t="s">
        <v>344</v>
      </c>
      <c r="C181" s="248" t="s">
        <v>345</v>
      </c>
      <c r="D181" s="228" t="s">
        <v>290</v>
      </c>
      <c r="E181" s="229">
        <v>12</v>
      </c>
      <c r="F181" s="230"/>
      <c r="G181" s="231">
        <f>ROUND(E181*F181,2)</f>
        <v>0</v>
      </c>
      <c r="H181" s="230"/>
      <c r="I181" s="231">
        <f>ROUND(E181*H181,2)</f>
        <v>0</v>
      </c>
      <c r="J181" s="230"/>
      <c r="K181" s="231">
        <f>ROUND(E181*J181,2)</f>
        <v>0</v>
      </c>
      <c r="L181" s="231">
        <v>21</v>
      </c>
      <c r="M181" s="231">
        <f>G181*(1+L181/100)</f>
        <v>0</v>
      </c>
      <c r="N181" s="231">
        <v>0.122</v>
      </c>
      <c r="O181" s="231">
        <f>ROUND(E181*N181,2)</f>
        <v>1.46</v>
      </c>
      <c r="P181" s="231">
        <v>0</v>
      </c>
      <c r="Q181" s="231">
        <f>ROUND(E181*P181,2)</f>
        <v>0</v>
      </c>
      <c r="R181" s="231"/>
      <c r="S181" s="231" t="s">
        <v>174</v>
      </c>
      <c r="T181" s="232" t="s">
        <v>122</v>
      </c>
      <c r="U181" s="215">
        <v>0</v>
      </c>
      <c r="V181" s="215">
        <f>ROUND(E181*U181,2)</f>
        <v>0</v>
      </c>
      <c r="W181" s="215"/>
      <c r="X181" s="215" t="s">
        <v>123</v>
      </c>
      <c r="Y181" s="205"/>
      <c r="Z181" s="205"/>
      <c r="AA181" s="205"/>
      <c r="AB181" s="205"/>
      <c r="AC181" s="205"/>
      <c r="AD181" s="205"/>
      <c r="AE181" s="205"/>
      <c r="AF181" s="205"/>
      <c r="AG181" s="205" t="s">
        <v>232</v>
      </c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5">
      <c r="A182" s="212"/>
      <c r="B182" s="213"/>
      <c r="C182" s="250" t="s">
        <v>346</v>
      </c>
      <c r="D182" s="217"/>
      <c r="E182" s="218">
        <v>12</v>
      </c>
      <c r="F182" s="215"/>
      <c r="G182" s="215"/>
      <c r="H182" s="215"/>
      <c r="I182" s="215"/>
      <c r="J182" s="215"/>
      <c r="K182" s="215"/>
      <c r="L182" s="215"/>
      <c r="M182" s="215"/>
      <c r="N182" s="215"/>
      <c r="O182" s="215"/>
      <c r="P182" s="215"/>
      <c r="Q182" s="215"/>
      <c r="R182" s="215"/>
      <c r="S182" s="215"/>
      <c r="T182" s="215"/>
      <c r="U182" s="215"/>
      <c r="V182" s="215"/>
      <c r="W182" s="215"/>
      <c r="X182" s="21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128</v>
      </c>
      <c r="AH182" s="205">
        <v>0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5">
      <c r="A183" s="226">
        <v>59</v>
      </c>
      <c r="B183" s="227" t="s">
        <v>347</v>
      </c>
      <c r="C183" s="248" t="s">
        <v>348</v>
      </c>
      <c r="D183" s="228" t="s">
        <v>138</v>
      </c>
      <c r="E183" s="229">
        <v>440</v>
      </c>
      <c r="F183" s="230"/>
      <c r="G183" s="231">
        <f>ROUND(E183*F183,2)</f>
        <v>0</v>
      </c>
      <c r="H183" s="230"/>
      <c r="I183" s="231">
        <f>ROUND(E183*H183,2)</f>
        <v>0</v>
      </c>
      <c r="J183" s="230"/>
      <c r="K183" s="231">
        <f>ROUND(E183*J183,2)</f>
        <v>0</v>
      </c>
      <c r="L183" s="231">
        <v>21</v>
      </c>
      <c r="M183" s="231">
        <f>G183*(1+L183/100)</f>
        <v>0</v>
      </c>
      <c r="N183" s="231">
        <v>0</v>
      </c>
      <c r="O183" s="231">
        <f>ROUND(E183*N183,2)</f>
        <v>0</v>
      </c>
      <c r="P183" s="231">
        <v>0</v>
      </c>
      <c r="Q183" s="231">
        <f>ROUND(E183*P183,2)</f>
        <v>0</v>
      </c>
      <c r="R183" s="231"/>
      <c r="S183" s="231" t="s">
        <v>174</v>
      </c>
      <c r="T183" s="232" t="s">
        <v>122</v>
      </c>
      <c r="U183" s="215">
        <v>0</v>
      </c>
      <c r="V183" s="215">
        <f>ROUND(E183*U183,2)</f>
        <v>0</v>
      </c>
      <c r="W183" s="215"/>
      <c r="X183" s="215" t="s">
        <v>123</v>
      </c>
      <c r="Y183" s="205"/>
      <c r="Z183" s="205"/>
      <c r="AA183" s="205"/>
      <c r="AB183" s="205"/>
      <c r="AC183" s="205"/>
      <c r="AD183" s="205"/>
      <c r="AE183" s="205"/>
      <c r="AF183" s="205"/>
      <c r="AG183" s="205" t="s">
        <v>232</v>
      </c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5">
      <c r="A184" s="212"/>
      <c r="B184" s="213"/>
      <c r="C184" s="250" t="s">
        <v>349</v>
      </c>
      <c r="D184" s="217"/>
      <c r="E184" s="218">
        <v>440</v>
      </c>
      <c r="F184" s="215"/>
      <c r="G184" s="215"/>
      <c r="H184" s="215"/>
      <c r="I184" s="215"/>
      <c r="J184" s="215"/>
      <c r="K184" s="215"/>
      <c r="L184" s="215"/>
      <c r="M184" s="215"/>
      <c r="N184" s="215"/>
      <c r="O184" s="215"/>
      <c r="P184" s="215"/>
      <c r="Q184" s="215"/>
      <c r="R184" s="215"/>
      <c r="S184" s="215"/>
      <c r="T184" s="215"/>
      <c r="U184" s="215"/>
      <c r="V184" s="215"/>
      <c r="W184" s="215"/>
      <c r="X184" s="21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128</v>
      </c>
      <c r="AH184" s="205">
        <v>0</v>
      </c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5">
      <c r="A185" s="226">
        <v>60</v>
      </c>
      <c r="B185" s="227" t="s">
        <v>350</v>
      </c>
      <c r="C185" s="248" t="s">
        <v>351</v>
      </c>
      <c r="D185" s="228" t="s">
        <v>138</v>
      </c>
      <c r="E185" s="229">
        <v>440</v>
      </c>
      <c r="F185" s="230"/>
      <c r="G185" s="231">
        <f>ROUND(E185*F185,2)</f>
        <v>0</v>
      </c>
      <c r="H185" s="230"/>
      <c r="I185" s="231">
        <f>ROUND(E185*H185,2)</f>
        <v>0</v>
      </c>
      <c r="J185" s="230"/>
      <c r="K185" s="231">
        <f>ROUND(E185*J185,2)</f>
        <v>0</v>
      </c>
      <c r="L185" s="231">
        <v>21</v>
      </c>
      <c r="M185" s="231">
        <f>G185*(1+L185/100)</f>
        <v>0</v>
      </c>
      <c r="N185" s="231">
        <v>0</v>
      </c>
      <c r="O185" s="231">
        <f>ROUND(E185*N185,2)</f>
        <v>0</v>
      </c>
      <c r="P185" s="231">
        <v>0</v>
      </c>
      <c r="Q185" s="231">
        <f>ROUND(E185*P185,2)</f>
        <v>0</v>
      </c>
      <c r="R185" s="231"/>
      <c r="S185" s="231" t="s">
        <v>174</v>
      </c>
      <c r="T185" s="232" t="s">
        <v>122</v>
      </c>
      <c r="U185" s="215">
        <v>0</v>
      </c>
      <c r="V185" s="215">
        <f>ROUND(E185*U185,2)</f>
        <v>0</v>
      </c>
      <c r="W185" s="215"/>
      <c r="X185" s="215" t="s">
        <v>123</v>
      </c>
      <c r="Y185" s="205"/>
      <c r="Z185" s="205"/>
      <c r="AA185" s="205"/>
      <c r="AB185" s="205"/>
      <c r="AC185" s="205"/>
      <c r="AD185" s="205"/>
      <c r="AE185" s="205"/>
      <c r="AF185" s="205"/>
      <c r="AG185" s="205" t="s">
        <v>232</v>
      </c>
      <c r="AH185" s="205"/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5">
      <c r="A186" s="212"/>
      <c r="B186" s="213"/>
      <c r="C186" s="250" t="s">
        <v>349</v>
      </c>
      <c r="D186" s="217"/>
      <c r="E186" s="218">
        <v>440</v>
      </c>
      <c r="F186" s="215"/>
      <c r="G186" s="215"/>
      <c r="H186" s="215"/>
      <c r="I186" s="215"/>
      <c r="J186" s="215"/>
      <c r="K186" s="215"/>
      <c r="L186" s="215"/>
      <c r="M186" s="215"/>
      <c r="N186" s="215"/>
      <c r="O186" s="215"/>
      <c r="P186" s="215"/>
      <c r="Q186" s="215"/>
      <c r="R186" s="215"/>
      <c r="S186" s="215"/>
      <c r="T186" s="215"/>
      <c r="U186" s="215"/>
      <c r="V186" s="215"/>
      <c r="W186" s="215"/>
      <c r="X186" s="21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128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5">
      <c r="A187" s="226">
        <v>61</v>
      </c>
      <c r="B187" s="227" t="s">
        <v>352</v>
      </c>
      <c r="C187" s="248" t="s">
        <v>353</v>
      </c>
      <c r="D187" s="228" t="s">
        <v>138</v>
      </c>
      <c r="E187" s="229">
        <v>462</v>
      </c>
      <c r="F187" s="230"/>
      <c r="G187" s="231">
        <f>ROUND(E187*F187,2)</f>
        <v>0</v>
      </c>
      <c r="H187" s="230"/>
      <c r="I187" s="231">
        <f>ROUND(E187*H187,2)</f>
        <v>0</v>
      </c>
      <c r="J187" s="230"/>
      <c r="K187" s="231">
        <f>ROUND(E187*J187,2)</f>
        <v>0</v>
      </c>
      <c r="L187" s="231">
        <v>21</v>
      </c>
      <c r="M187" s="231">
        <f>G187*(1+L187/100)</f>
        <v>0</v>
      </c>
      <c r="N187" s="231">
        <v>1E-4</v>
      </c>
      <c r="O187" s="231">
        <f>ROUND(E187*N187,2)</f>
        <v>0.05</v>
      </c>
      <c r="P187" s="231">
        <v>0</v>
      </c>
      <c r="Q187" s="231">
        <f>ROUND(E187*P187,2)</f>
        <v>0</v>
      </c>
      <c r="R187" s="231"/>
      <c r="S187" s="231" t="s">
        <v>174</v>
      </c>
      <c r="T187" s="232" t="s">
        <v>122</v>
      </c>
      <c r="U187" s="215">
        <v>0</v>
      </c>
      <c r="V187" s="215">
        <f>ROUND(E187*U187,2)</f>
        <v>0</v>
      </c>
      <c r="W187" s="215"/>
      <c r="X187" s="215" t="s">
        <v>237</v>
      </c>
      <c r="Y187" s="205"/>
      <c r="Z187" s="205"/>
      <c r="AA187" s="205"/>
      <c r="AB187" s="205"/>
      <c r="AC187" s="205"/>
      <c r="AD187" s="205"/>
      <c r="AE187" s="205"/>
      <c r="AF187" s="205"/>
      <c r="AG187" s="205" t="s">
        <v>238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5">
      <c r="A188" s="212"/>
      <c r="B188" s="213"/>
      <c r="C188" s="250" t="s">
        <v>354</v>
      </c>
      <c r="D188" s="217"/>
      <c r="E188" s="218">
        <v>462</v>
      </c>
      <c r="F188" s="215"/>
      <c r="G188" s="215"/>
      <c r="H188" s="215"/>
      <c r="I188" s="215"/>
      <c r="J188" s="215"/>
      <c r="K188" s="215"/>
      <c r="L188" s="215"/>
      <c r="M188" s="215"/>
      <c r="N188" s="215"/>
      <c r="O188" s="215"/>
      <c r="P188" s="215"/>
      <c r="Q188" s="215"/>
      <c r="R188" s="215"/>
      <c r="S188" s="215"/>
      <c r="T188" s="215"/>
      <c r="U188" s="215"/>
      <c r="V188" s="215"/>
      <c r="W188" s="215"/>
      <c r="X188" s="21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128</v>
      </c>
      <c r="AH188" s="205">
        <v>0</v>
      </c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5">
      <c r="A189" s="226">
        <v>62</v>
      </c>
      <c r="B189" s="227" t="s">
        <v>355</v>
      </c>
      <c r="C189" s="248" t="s">
        <v>356</v>
      </c>
      <c r="D189" s="228" t="s">
        <v>138</v>
      </c>
      <c r="E189" s="229">
        <v>150</v>
      </c>
      <c r="F189" s="230"/>
      <c r="G189" s="231">
        <f>ROUND(E189*F189,2)</f>
        <v>0</v>
      </c>
      <c r="H189" s="230"/>
      <c r="I189" s="231">
        <f>ROUND(E189*H189,2)</f>
        <v>0</v>
      </c>
      <c r="J189" s="230"/>
      <c r="K189" s="231">
        <f>ROUND(E189*J189,2)</f>
        <v>0</v>
      </c>
      <c r="L189" s="231">
        <v>21</v>
      </c>
      <c r="M189" s="231">
        <f>G189*(1+L189/100)</f>
        <v>0</v>
      </c>
      <c r="N189" s="231">
        <v>1E-4</v>
      </c>
      <c r="O189" s="231">
        <f>ROUND(E189*N189,2)</f>
        <v>0.02</v>
      </c>
      <c r="P189" s="231">
        <v>0</v>
      </c>
      <c r="Q189" s="231">
        <f>ROUND(E189*P189,2)</f>
        <v>0</v>
      </c>
      <c r="R189" s="231"/>
      <c r="S189" s="231" t="s">
        <v>174</v>
      </c>
      <c r="T189" s="232" t="s">
        <v>122</v>
      </c>
      <c r="U189" s="215">
        <v>0</v>
      </c>
      <c r="V189" s="215">
        <f>ROUND(E189*U189,2)</f>
        <v>0</v>
      </c>
      <c r="W189" s="215"/>
      <c r="X189" s="215" t="s">
        <v>237</v>
      </c>
      <c r="Y189" s="205"/>
      <c r="Z189" s="205"/>
      <c r="AA189" s="205"/>
      <c r="AB189" s="205"/>
      <c r="AC189" s="205"/>
      <c r="AD189" s="205"/>
      <c r="AE189" s="205"/>
      <c r="AF189" s="205"/>
      <c r="AG189" s="205" t="s">
        <v>238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5">
      <c r="A190" s="212"/>
      <c r="B190" s="213"/>
      <c r="C190" s="250" t="s">
        <v>357</v>
      </c>
      <c r="D190" s="217"/>
      <c r="E190" s="218">
        <v>150</v>
      </c>
      <c r="F190" s="215"/>
      <c r="G190" s="215"/>
      <c r="H190" s="215"/>
      <c r="I190" s="215"/>
      <c r="J190" s="215"/>
      <c r="K190" s="215"/>
      <c r="L190" s="215"/>
      <c r="M190" s="215"/>
      <c r="N190" s="215"/>
      <c r="O190" s="215"/>
      <c r="P190" s="215"/>
      <c r="Q190" s="215"/>
      <c r="R190" s="215"/>
      <c r="S190" s="215"/>
      <c r="T190" s="215"/>
      <c r="U190" s="215"/>
      <c r="V190" s="215"/>
      <c r="W190" s="215"/>
      <c r="X190" s="21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128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5">
      <c r="A191" s="226">
        <v>63</v>
      </c>
      <c r="B191" s="227" t="s">
        <v>358</v>
      </c>
      <c r="C191" s="248" t="s">
        <v>359</v>
      </c>
      <c r="D191" s="228" t="s">
        <v>138</v>
      </c>
      <c r="E191" s="229">
        <v>112</v>
      </c>
      <c r="F191" s="230"/>
      <c r="G191" s="231">
        <f>ROUND(E191*F191,2)</f>
        <v>0</v>
      </c>
      <c r="H191" s="230"/>
      <c r="I191" s="231">
        <f>ROUND(E191*H191,2)</f>
        <v>0</v>
      </c>
      <c r="J191" s="230"/>
      <c r="K191" s="231">
        <f>ROUND(E191*J191,2)</f>
        <v>0</v>
      </c>
      <c r="L191" s="231">
        <v>21</v>
      </c>
      <c r="M191" s="231">
        <f>G191*(1+L191/100)</f>
        <v>0</v>
      </c>
      <c r="N191" s="231">
        <v>5.0000000000000001E-3</v>
      </c>
      <c r="O191" s="231">
        <f>ROUND(E191*N191,2)</f>
        <v>0.56000000000000005</v>
      </c>
      <c r="P191" s="231">
        <v>0</v>
      </c>
      <c r="Q191" s="231">
        <f>ROUND(E191*P191,2)</f>
        <v>0</v>
      </c>
      <c r="R191" s="231"/>
      <c r="S191" s="231" t="s">
        <v>174</v>
      </c>
      <c r="T191" s="232" t="s">
        <v>122</v>
      </c>
      <c r="U191" s="215">
        <v>0</v>
      </c>
      <c r="V191" s="215">
        <f>ROUND(E191*U191,2)</f>
        <v>0</v>
      </c>
      <c r="W191" s="215"/>
      <c r="X191" s="215" t="s">
        <v>237</v>
      </c>
      <c r="Y191" s="205"/>
      <c r="Z191" s="205"/>
      <c r="AA191" s="205"/>
      <c r="AB191" s="205"/>
      <c r="AC191" s="205"/>
      <c r="AD191" s="205"/>
      <c r="AE191" s="205"/>
      <c r="AF191" s="205"/>
      <c r="AG191" s="205" t="s">
        <v>238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5">
      <c r="A192" s="212"/>
      <c r="B192" s="213"/>
      <c r="C192" s="250" t="s">
        <v>360</v>
      </c>
      <c r="D192" s="217"/>
      <c r="E192" s="218">
        <v>112</v>
      </c>
      <c r="F192" s="215"/>
      <c r="G192" s="215"/>
      <c r="H192" s="215"/>
      <c r="I192" s="215"/>
      <c r="J192" s="215"/>
      <c r="K192" s="215"/>
      <c r="L192" s="215"/>
      <c r="M192" s="215"/>
      <c r="N192" s="215"/>
      <c r="O192" s="215"/>
      <c r="P192" s="215"/>
      <c r="Q192" s="215"/>
      <c r="R192" s="215"/>
      <c r="S192" s="215"/>
      <c r="T192" s="215"/>
      <c r="U192" s="215"/>
      <c r="V192" s="215"/>
      <c r="W192" s="215"/>
      <c r="X192" s="21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128</v>
      </c>
      <c r="AH192" s="205">
        <v>0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5">
      <c r="A193" s="226">
        <v>64</v>
      </c>
      <c r="B193" s="227" t="s">
        <v>361</v>
      </c>
      <c r="C193" s="248" t="s">
        <v>362</v>
      </c>
      <c r="D193" s="228" t="s">
        <v>363</v>
      </c>
      <c r="E193" s="229">
        <v>1</v>
      </c>
      <c r="F193" s="230"/>
      <c r="G193" s="231">
        <f>ROUND(E193*F193,2)</f>
        <v>0</v>
      </c>
      <c r="H193" s="230"/>
      <c r="I193" s="231">
        <f>ROUND(E193*H193,2)</f>
        <v>0</v>
      </c>
      <c r="J193" s="230"/>
      <c r="K193" s="231">
        <f>ROUND(E193*J193,2)</f>
        <v>0</v>
      </c>
      <c r="L193" s="231">
        <v>21</v>
      </c>
      <c r="M193" s="231">
        <f>G193*(1+L193/100)</f>
        <v>0</v>
      </c>
      <c r="N193" s="231">
        <v>2.5000000000000001E-2</v>
      </c>
      <c r="O193" s="231">
        <f>ROUND(E193*N193,2)</f>
        <v>0.03</v>
      </c>
      <c r="P193" s="231">
        <v>0</v>
      </c>
      <c r="Q193" s="231">
        <f>ROUND(E193*P193,2)</f>
        <v>0</v>
      </c>
      <c r="R193" s="231"/>
      <c r="S193" s="231" t="s">
        <v>174</v>
      </c>
      <c r="T193" s="232" t="s">
        <v>122</v>
      </c>
      <c r="U193" s="215">
        <v>0</v>
      </c>
      <c r="V193" s="215">
        <f>ROUND(E193*U193,2)</f>
        <v>0</v>
      </c>
      <c r="W193" s="215"/>
      <c r="X193" s="215" t="s">
        <v>237</v>
      </c>
      <c r="Y193" s="205"/>
      <c r="Z193" s="205"/>
      <c r="AA193" s="205"/>
      <c r="AB193" s="205"/>
      <c r="AC193" s="205"/>
      <c r="AD193" s="205"/>
      <c r="AE193" s="205"/>
      <c r="AF193" s="205"/>
      <c r="AG193" s="205" t="s">
        <v>238</v>
      </c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5">
      <c r="A194" s="212"/>
      <c r="B194" s="213"/>
      <c r="C194" s="251" t="s">
        <v>364</v>
      </c>
      <c r="D194" s="235"/>
      <c r="E194" s="235"/>
      <c r="F194" s="235"/>
      <c r="G194" s="235"/>
      <c r="H194" s="215"/>
      <c r="I194" s="215"/>
      <c r="J194" s="215"/>
      <c r="K194" s="215"/>
      <c r="L194" s="215"/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15"/>
      <c r="X194" s="21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176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5">
      <c r="A195" s="212"/>
      <c r="B195" s="213"/>
      <c r="C195" s="250" t="s">
        <v>45</v>
      </c>
      <c r="D195" s="217"/>
      <c r="E195" s="218">
        <v>1</v>
      </c>
      <c r="F195" s="215"/>
      <c r="G195" s="215"/>
      <c r="H195" s="215"/>
      <c r="I195" s="215"/>
      <c r="J195" s="215"/>
      <c r="K195" s="215"/>
      <c r="L195" s="215"/>
      <c r="M195" s="215"/>
      <c r="N195" s="215"/>
      <c r="O195" s="215"/>
      <c r="P195" s="215"/>
      <c r="Q195" s="215"/>
      <c r="R195" s="215"/>
      <c r="S195" s="215"/>
      <c r="T195" s="215"/>
      <c r="U195" s="215"/>
      <c r="V195" s="215"/>
      <c r="W195" s="215"/>
      <c r="X195" s="21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128</v>
      </c>
      <c r="AH195" s="205">
        <v>0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5">
      <c r="A196" s="226">
        <v>65</v>
      </c>
      <c r="B196" s="227" t="s">
        <v>365</v>
      </c>
      <c r="C196" s="248" t="s">
        <v>366</v>
      </c>
      <c r="D196" s="228" t="s">
        <v>367</v>
      </c>
      <c r="E196" s="229">
        <v>376.2</v>
      </c>
      <c r="F196" s="230"/>
      <c r="G196" s="231">
        <f>ROUND(E196*F196,2)</f>
        <v>0</v>
      </c>
      <c r="H196" s="230"/>
      <c r="I196" s="231">
        <f>ROUND(E196*H196,2)</f>
        <v>0</v>
      </c>
      <c r="J196" s="230"/>
      <c r="K196" s="231">
        <f>ROUND(E196*J196,2)</f>
        <v>0</v>
      </c>
      <c r="L196" s="231">
        <v>21</v>
      </c>
      <c r="M196" s="231">
        <f>G196*(1+L196/100)</f>
        <v>0</v>
      </c>
      <c r="N196" s="231">
        <v>1.4999999999999999E-2</v>
      </c>
      <c r="O196" s="231">
        <f>ROUND(E196*N196,2)</f>
        <v>5.64</v>
      </c>
      <c r="P196" s="231">
        <v>0</v>
      </c>
      <c r="Q196" s="231">
        <f>ROUND(E196*P196,2)</f>
        <v>0</v>
      </c>
      <c r="R196" s="231"/>
      <c r="S196" s="231" t="s">
        <v>174</v>
      </c>
      <c r="T196" s="232" t="s">
        <v>122</v>
      </c>
      <c r="U196" s="215">
        <v>0</v>
      </c>
      <c r="V196" s="215">
        <f>ROUND(E196*U196,2)</f>
        <v>0</v>
      </c>
      <c r="W196" s="215"/>
      <c r="X196" s="215" t="s">
        <v>237</v>
      </c>
      <c r="Y196" s="205"/>
      <c r="Z196" s="205"/>
      <c r="AA196" s="205"/>
      <c r="AB196" s="205"/>
      <c r="AC196" s="205"/>
      <c r="AD196" s="205"/>
      <c r="AE196" s="205"/>
      <c r="AF196" s="205"/>
      <c r="AG196" s="205" t="s">
        <v>243</v>
      </c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5">
      <c r="A197" s="212"/>
      <c r="B197" s="213"/>
      <c r="C197" s="251" t="s">
        <v>364</v>
      </c>
      <c r="D197" s="235"/>
      <c r="E197" s="235"/>
      <c r="F197" s="235"/>
      <c r="G197" s="235"/>
      <c r="H197" s="215"/>
      <c r="I197" s="215"/>
      <c r="J197" s="215"/>
      <c r="K197" s="215"/>
      <c r="L197" s="215"/>
      <c r="M197" s="215"/>
      <c r="N197" s="215"/>
      <c r="O197" s="215"/>
      <c r="P197" s="215"/>
      <c r="Q197" s="215"/>
      <c r="R197" s="215"/>
      <c r="S197" s="215"/>
      <c r="T197" s="215"/>
      <c r="U197" s="215"/>
      <c r="V197" s="215"/>
      <c r="W197" s="215"/>
      <c r="X197" s="21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176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5">
      <c r="A198" s="212"/>
      <c r="B198" s="213"/>
      <c r="C198" s="250" t="s">
        <v>368</v>
      </c>
      <c r="D198" s="217"/>
      <c r="E198" s="218">
        <v>376.2</v>
      </c>
      <c r="F198" s="215"/>
      <c r="G198" s="215"/>
      <c r="H198" s="215"/>
      <c r="I198" s="215"/>
      <c r="J198" s="215"/>
      <c r="K198" s="215"/>
      <c r="L198" s="215"/>
      <c r="M198" s="215"/>
      <c r="N198" s="215"/>
      <c r="O198" s="215"/>
      <c r="P198" s="215"/>
      <c r="Q198" s="215"/>
      <c r="R198" s="215"/>
      <c r="S198" s="215"/>
      <c r="T198" s="215"/>
      <c r="U198" s="215"/>
      <c r="V198" s="215"/>
      <c r="W198" s="215"/>
      <c r="X198" s="21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128</v>
      </c>
      <c r="AH198" s="205">
        <v>0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5">
      <c r="A199" s="226">
        <v>66</v>
      </c>
      <c r="B199" s="227" t="s">
        <v>369</v>
      </c>
      <c r="C199" s="248" t="s">
        <v>370</v>
      </c>
      <c r="D199" s="228" t="s">
        <v>367</v>
      </c>
      <c r="E199" s="229">
        <v>144</v>
      </c>
      <c r="F199" s="230"/>
      <c r="G199" s="231">
        <f>ROUND(E199*F199,2)</f>
        <v>0</v>
      </c>
      <c r="H199" s="230"/>
      <c r="I199" s="231">
        <f>ROUND(E199*H199,2)</f>
        <v>0</v>
      </c>
      <c r="J199" s="230"/>
      <c r="K199" s="231">
        <f>ROUND(E199*J199,2)</f>
        <v>0</v>
      </c>
      <c r="L199" s="231">
        <v>21</v>
      </c>
      <c r="M199" s="231">
        <f>G199*(1+L199/100)</f>
        <v>0</v>
      </c>
      <c r="N199" s="231">
        <v>1E-3</v>
      </c>
      <c r="O199" s="231">
        <f>ROUND(E199*N199,2)</f>
        <v>0.14000000000000001</v>
      </c>
      <c r="P199" s="231">
        <v>0</v>
      </c>
      <c r="Q199" s="231">
        <f>ROUND(E199*P199,2)</f>
        <v>0</v>
      </c>
      <c r="R199" s="231"/>
      <c r="S199" s="231" t="s">
        <v>174</v>
      </c>
      <c r="T199" s="232" t="s">
        <v>122</v>
      </c>
      <c r="U199" s="215">
        <v>0</v>
      </c>
      <c r="V199" s="215">
        <f>ROUND(E199*U199,2)</f>
        <v>0</v>
      </c>
      <c r="W199" s="215"/>
      <c r="X199" s="215" t="s">
        <v>237</v>
      </c>
      <c r="Y199" s="205"/>
      <c r="Z199" s="205"/>
      <c r="AA199" s="205"/>
      <c r="AB199" s="205"/>
      <c r="AC199" s="205"/>
      <c r="AD199" s="205"/>
      <c r="AE199" s="205"/>
      <c r="AF199" s="205"/>
      <c r="AG199" s="205" t="s">
        <v>243</v>
      </c>
      <c r="AH199" s="205"/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5">
      <c r="A200" s="212"/>
      <c r="B200" s="213"/>
      <c r="C200" s="250" t="s">
        <v>371</v>
      </c>
      <c r="D200" s="217"/>
      <c r="E200" s="218">
        <v>144</v>
      </c>
      <c r="F200" s="215"/>
      <c r="G200" s="215"/>
      <c r="H200" s="215"/>
      <c r="I200" s="215"/>
      <c r="J200" s="215"/>
      <c r="K200" s="215"/>
      <c r="L200" s="215"/>
      <c r="M200" s="215"/>
      <c r="N200" s="215"/>
      <c r="O200" s="215"/>
      <c r="P200" s="215"/>
      <c r="Q200" s="215"/>
      <c r="R200" s="215"/>
      <c r="S200" s="215"/>
      <c r="T200" s="215"/>
      <c r="U200" s="215"/>
      <c r="V200" s="215"/>
      <c r="W200" s="215"/>
      <c r="X200" s="21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128</v>
      </c>
      <c r="AH200" s="205">
        <v>0</v>
      </c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5">
      <c r="A201" s="226">
        <v>67</v>
      </c>
      <c r="B201" s="227" t="s">
        <v>372</v>
      </c>
      <c r="C201" s="248" t="s">
        <v>373</v>
      </c>
      <c r="D201" s="228" t="s">
        <v>363</v>
      </c>
      <c r="E201" s="229">
        <v>48</v>
      </c>
      <c r="F201" s="230"/>
      <c r="G201" s="231">
        <f>ROUND(E201*F201,2)</f>
        <v>0</v>
      </c>
      <c r="H201" s="230"/>
      <c r="I201" s="231">
        <f>ROUND(E201*H201,2)</f>
        <v>0</v>
      </c>
      <c r="J201" s="230"/>
      <c r="K201" s="231">
        <f>ROUND(E201*J201,2)</f>
        <v>0</v>
      </c>
      <c r="L201" s="231">
        <v>21</v>
      </c>
      <c r="M201" s="231">
        <f>G201*(1+L201/100)</f>
        <v>0</v>
      </c>
      <c r="N201" s="231">
        <v>5.0000000000000001E-4</v>
      </c>
      <c r="O201" s="231">
        <f>ROUND(E201*N201,2)</f>
        <v>0.02</v>
      </c>
      <c r="P201" s="231">
        <v>0</v>
      </c>
      <c r="Q201" s="231">
        <f>ROUND(E201*P201,2)</f>
        <v>0</v>
      </c>
      <c r="R201" s="231"/>
      <c r="S201" s="231" t="s">
        <v>174</v>
      </c>
      <c r="T201" s="232" t="s">
        <v>122</v>
      </c>
      <c r="U201" s="215">
        <v>0</v>
      </c>
      <c r="V201" s="215">
        <f>ROUND(E201*U201,2)</f>
        <v>0</v>
      </c>
      <c r="W201" s="215"/>
      <c r="X201" s="215" t="s">
        <v>237</v>
      </c>
      <c r="Y201" s="205"/>
      <c r="Z201" s="205"/>
      <c r="AA201" s="205"/>
      <c r="AB201" s="205"/>
      <c r="AC201" s="205"/>
      <c r="AD201" s="205"/>
      <c r="AE201" s="205"/>
      <c r="AF201" s="205"/>
      <c r="AG201" s="205" t="s">
        <v>243</v>
      </c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5">
      <c r="A202" s="212"/>
      <c r="B202" s="213"/>
      <c r="C202" s="250" t="s">
        <v>374</v>
      </c>
      <c r="D202" s="217"/>
      <c r="E202" s="218">
        <v>48</v>
      </c>
      <c r="F202" s="215"/>
      <c r="G202" s="215"/>
      <c r="H202" s="215"/>
      <c r="I202" s="215"/>
      <c r="J202" s="215"/>
      <c r="K202" s="215"/>
      <c r="L202" s="215"/>
      <c r="M202" s="215"/>
      <c r="N202" s="215"/>
      <c r="O202" s="215"/>
      <c r="P202" s="215"/>
      <c r="Q202" s="215"/>
      <c r="R202" s="215"/>
      <c r="S202" s="215"/>
      <c r="T202" s="215"/>
      <c r="U202" s="215"/>
      <c r="V202" s="215"/>
      <c r="W202" s="215"/>
      <c r="X202" s="21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128</v>
      </c>
      <c r="AH202" s="205">
        <v>0</v>
      </c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5">
      <c r="A203" s="226">
        <v>68</v>
      </c>
      <c r="B203" s="227" t="s">
        <v>375</v>
      </c>
      <c r="C203" s="248" t="s">
        <v>376</v>
      </c>
      <c r="D203" s="228" t="s">
        <v>363</v>
      </c>
      <c r="E203" s="229">
        <v>24</v>
      </c>
      <c r="F203" s="230"/>
      <c r="G203" s="231">
        <f>ROUND(E203*F203,2)</f>
        <v>0</v>
      </c>
      <c r="H203" s="230"/>
      <c r="I203" s="231">
        <f>ROUND(E203*H203,2)</f>
        <v>0</v>
      </c>
      <c r="J203" s="230"/>
      <c r="K203" s="231">
        <f>ROUND(E203*J203,2)</f>
        <v>0</v>
      </c>
      <c r="L203" s="231">
        <v>21</v>
      </c>
      <c r="M203" s="231">
        <f>G203*(1+L203/100)</f>
        <v>0</v>
      </c>
      <c r="N203" s="231">
        <v>1E-4</v>
      </c>
      <c r="O203" s="231">
        <f>ROUND(E203*N203,2)</f>
        <v>0</v>
      </c>
      <c r="P203" s="231">
        <v>0</v>
      </c>
      <c r="Q203" s="231">
        <f>ROUND(E203*P203,2)</f>
        <v>0</v>
      </c>
      <c r="R203" s="231"/>
      <c r="S203" s="231" t="s">
        <v>174</v>
      </c>
      <c r="T203" s="232" t="s">
        <v>122</v>
      </c>
      <c r="U203" s="215">
        <v>0</v>
      </c>
      <c r="V203" s="215">
        <f>ROUND(E203*U203,2)</f>
        <v>0</v>
      </c>
      <c r="W203" s="215"/>
      <c r="X203" s="215" t="s">
        <v>237</v>
      </c>
      <c r="Y203" s="205"/>
      <c r="Z203" s="205"/>
      <c r="AA203" s="205"/>
      <c r="AB203" s="205"/>
      <c r="AC203" s="205"/>
      <c r="AD203" s="205"/>
      <c r="AE203" s="205"/>
      <c r="AF203" s="205"/>
      <c r="AG203" s="205" t="s">
        <v>243</v>
      </c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5">
      <c r="A204" s="212"/>
      <c r="B204" s="213"/>
      <c r="C204" s="250" t="s">
        <v>377</v>
      </c>
      <c r="D204" s="217"/>
      <c r="E204" s="218">
        <v>24</v>
      </c>
      <c r="F204" s="215"/>
      <c r="G204" s="215"/>
      <c r="H204" s="215"/>
      <c r="I204" s="215"/>
      <c r="J204" s="215"/>
      <c r="K204" s="215"/>
      <c r="L204" s="215"/>
      <c r="M204" s="215"/>
      <c r="N204" s="215"/>
      <c r="O204" s="215"/>
      <c r="P204" s="215"/>
      <c r="Q204" s="215"/>
      <c r="R204" s="215"/>
      <c r="S204" s="215"/>
      <c r="T204" s="215"/>
      <c r="U204" s="215"/>
      <c r="V204" s="215"/>
      <c r="W204" s="215"/>
      <c r="X204" s="21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128</v>
      </c>
      <c r="AH204" s="205">
        <v>0</v>
      </c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outlineLevel="1" x14ac:dyDescent="0.25">
      <c r="A205" s="212">
        <v>69</v>
      </c>
      <c r="B205" s="213" t="s">
        <v>378</v>
      </c>
      <c r="C205" s="254" t="s">
        <v>379</v>
      </c>
      <c r="D205" s="214" t="s">
        <v>0</v>
      </c>
      <c r="E205" s="244"/>
      <c r="F205" s="216"/>
      <c r="G205" s="215">
        <f>ROUND(E205*F205,2)</f>
        <v>0</v>
      </c>
      <c r="H205" s="216"/>
      <c r="I205" s="215">
        <f>ROUND(E205*H205,2)</f>
        <v>0</v>
      </c>
      <c r="J205" s="216"/>
      <c r="K205" s="215">
        <f>ROUND(E205*J205,2)</f>
        <v>0</v>
      </c>
      <c r="L205" s="215">
        <v>21</v>
      </c>
      <c r="M205" s="215">
        <f>G205*(1+L205/100)</f>
        <v>0</v>
      </c>
      <c r="N205" s="215">
        <v>0</v>
      </c>
      <c r="O205" s="215">
        <f>ROUND(E205*N205,2)</f>
        <v>0</v>
      </c>
      <c r="P205" s="215">
        <v>0</v>
      </c>
      <c r="Q205" s="215">
        <f>ROUND(E205*P205,2)</f>
        <v>0</v>
      </c>
      <c r="R205" s="215" t="s">
        <v>380</v>
      </c>
      <c r="S205" s="215" t="s">
        <v>121</v>
      </c>
      <c r="T205" s="215" t="s">
        <v>121</v>
      </c>
      <c r="U205" s="215">
        <v>0</v>
      </c>
      <c r="V205" s="215">
        <f>ROUND(E205*U205,2)</f>
        <v>0</v>
      </c>
      <c r="W205" s="215"/>
      <c r="X205" s="215" t="s">
        <v>311</v>
      </c>
      <c r="Y205" s="205"/>
      <c r="Z205" s="205"/>
      <c r="AA205" s="205"/>
      <c r="AB205" s="205"/>
      <c r="AC205" s="205"/>
      <c r="AD205" s="205"/>
      <c r="AE205" s="205"/>
      <c r="AF205" s="205"/>
      <c r="AG205" s="205" t="s">
        <v>312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5">
      <c r="A206" s="212"/>
      <c r="B206" s="213"/>
      <c r="C206" s="255" t="s">
        <v>381</v>
      </c>
      <c r="D206" s="245"/>
      <c r="E206" s="245"/>
      <c r="F206" s="245"/>
      <c r="G206" s="245"/>
      <c r="H206" s="215"/>
      <c r="I206" s="215"/>
      <c r="J206" s="215"/>
      <c r="K206" s="215"/>
      <c r="L206" s="215"/>
      <c r="M206" s="215"/>
      <c r="N206" s="215"/>
      <c r="O206" s="215"/>
      <c r="P206" s="215"/>
      <c r="Q206" s="215"/>
      <c r="R206" s="215"/>
      <c r="S206" s="215"/>
      <c r="T206" s="215"/>
      <c r="U206" s="215"/>
      <c r="V206" s="215"/>
      <c r="W206" s="215"/>
      <c r="X206" s="21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126</v>
      </c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x14ac:dyDescent="0.25">
      <c r="A207" s="220" t="s">
        <v>115</v>
      </c>
      <c r="B207" s="221" t="s">
        <v>78</v>
      </c>
      <c r="C207" s="247" t="s">
        <v>79</v>
      </c>
      <c r="D207" s="222"/>
      <c r="E207" s="223"/>
      <c r="F207" s="224"/>
      <c r="G207" s="224">
        <f>SUMIF(AG208:AG217,"&lt;&gt;NOR",G208:G217)</f>
        <v>0</v>
      </c>
      <c r="H207" s="224"/>
      <c r="I207" s="224">
        <f>SUM(I208:I217)</f>
        <v>0</v>
      </c>
      <c r="J207" s="224"/>
      <c r="K207" s="224">
        <f>SUM(K208:K217)</f>
        <v>0</v>
      </c>
      <c r="L207" s="224"/>
      <c r="M207" s="224">
        <f>SUM(M208:M217)</f>
        <v>0</v>
      </c>
      <c r="N207" s="224"/>
      <c r="O207" s="224">
        <f>SUM(O208:O217)</f>
        <v>0.05</v>
      </c>
      <c r="P207" s="224"/>
      <c r="Q207" s="224">
        <f>SUM(Q208:Q217)</f>
        <v>0</v>
      </c>
      <c r="R207" s="224"/>
      <c r="S207" s="224"/>
      <c r="T207" s="225"/>
      <c r="U207" s="219"/>
      <c r="V207" s="219">
        <f>SUM(V208:V217)</f>
        <v>1.23</v>
      </c>
      <c r="W207" s="219"/>
      <c r="X207" s="219"/>
      <c r="AG207" t="s">
        <v>116</v>
      </c>
    </row>
    <row r="208" spans="1:60" outlineLevel="1" x14ac:dyDescent="0.25">
      <c r="A208" s="226">
        <v>70</v>
      </c>
      <c r="B208" s="227" t="s">
        <v>382</v>
      </c>
      <c r="C208" s="248" t="s">
        <v>383</v>
      </c>
      <c r="D208" s="228" t="s">
        <v>119</v>
      </c>
      <c r="E208" s="229">
        <v>175.8</v>
      </c>
      <c r="F208" s="230"/>
      <c r="G208" s="231">
        <f>ROUND(E208*F208,2)</f>
        <v>0</v>
      </c>
      <c r="H208" s="230"/>
      <c r="I208" s="231">
        <f>ROUND(E208*H208,2)</f>
        <v>0</v>
      </c>
      <c r="J208" s="230"/>
      <c r="K208" s="231">
        <f>ROUND(E208*J208,2)</f>
        <v>0</v>
      </c>
      <c r="L208" s="231">
        <v>21</v>
      </c>
      <c r="M208" s="231">
        <f>G208*(1+L208/100)</f>
        <v>0</v>
      </c>
      <c r="N208" s="231">
        <v>0</v>
      </c>
      <c r="O208" s="231">
        <f>ROUND(E208*N208,2)</f>
        <v>0</v>
      </c>
      <c r="P208" s="231">
        <v>0</v>
      </c>
      <c r="Q208" s="231">
        <f>ROUND(E208*P208,2)</f>
        <v>0</v>
      </c>
      <c r="R208" s="231"/>
      <c r="S208" s="231" t="s">
        <v>174</v>
      </c>
      <c r="T208" s="232" t="s">
        <v>122</v>
      </c>
      <c r="U208" s="215">
        <v>7.0000000000000001E-3</v>
      </c>
      <c r="V208" s="215">
        <f>ROUND(E208*U208,2)</f>
        <v>1.23</v>
      </c>
      <c r="W208" s="215"/>
      <c r="X208" s="215" t="s">
        <v>123</v>
      </c>
      <c r="Y208" s="205"/>
      <c r="Z208" s="205"/>
      <c r="AA208" s="205"/>
      <c r="AB208" s="205"/>
      <c r="AC208" s="205"/>
      <c r="AD208" s="205"/>
      <c r="AE208" s="205"/>
      <c r="AF208" s="205"/>
      <c r="AG208" s="205" t="s">
        <v>124</v>
      </c>
      <c r="AH208" s="205"/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ht="31.2" outlineLevel="1" x14ac:dyDescent="0.25">
      <c r="A209" s="212"/>
      <c r="B209" s="213"/>
      <c r="C209" s="251" t="s">
        <v>384</v>
      </c>
      <c r="D209" s="235"/>
      <c r="E209" s="235"/>
      <c r="F209" s="235"/>
      <c r="G209" s="23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5"/>
      <c r="T209" s="215"/>
      <c r="U209" s="215"/>
      <c r="V209" s="215"/>
      <c r="W209" s="215"/>
      <c r="X209" s="21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176</v>
      </c>
      <c r="AH209" s="205"/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34" t="str">
        <f>C209</f>
        <v>Plochy izolací jednotlivě menší než 10 m2 se oceňují s příplatkem položka 711 19 - 9096 a to jen při položení pásů za použití natěradel za horka (nikoliv při položení pásů pouze na sucho).Při stanovení množství izolace se z celkového množství neodečítají otvory nebo neizolované plochy menší než 2 m2.</v>
      </c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5">
      <c r="A210" s="212"/>
      <c r="B210" s="213"/>
      <c r="C210" s="252" t="s">
        <v>385</v>
      </c>
      <c r="D210" s="236"/>
      <c r="E210" s="236"/>
      <c r="F210" s="236"/>
      <c r="G210" s="236"/>
      <c r="H210" s="215"/>
      <c r="I210" s="215"/>
      <c r="J210" s="215"/>
      <c r="K210" s="215"/>
      <c r="L210" s="215"/>
      <c r="M210" s="215"/>
      <c r="N210" s="215"/>
      <c r="O210" s="215"/>
      <c r="P210" s="215"/>
      <c r="Q210" s="215"/>
      <c r="R210" s="215"/>
      <c r="S210" s="215"/>
      <c r="T210" s="215"/>
      <c r="U210" s="215"/>
      <c r="V210" s="215"/>
      <c r="W210" s="215"/>
      <c r="X210" s="21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176</v>
      </c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5">
      <c r="A211" s="212"/>
      <c r="B211" s="213"/>
      <c r="C211" s="250" t="s">
        <v>386</v>
      </c>
      <c r="D211" s="217"/>
      <c r="E211" s="218">
        <v>132.96</v>
      </c>
      <c r="F211" s="215"/>
      <c r="G211" s="215"/>
      <c r="H211" s="215"/>
      <c r="I211" s="215"/>
      <c r="J211" s="215"/>
      <c r="K211" s="215"/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15"/>
      <c r="X211" s="21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128</v>
      </c>
      <c r="AH211" s="205">
        <v>0</v>
      </c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outlineLevel="1" x14ac:dyDescent="0.25">
      <c r="A212" s="212"/>
      <c r="B212" s="213"/>
      <c r="C212" s="250" t="s">
        <v>387</v>
      </c>
      <c r="D212" s="217"/>
      <c r="E212" s="218">
        <v>33.24</v>
      </c>
      <c r="F212" s="215"/>
      <c r="G212" s="215"/>
      <c r="H212" s="215"/>
      <c r="I212" s="215"/>
      <c r="J212" s="215"/>
      <c r="K212" s="215"/>
      <c r="L212" s="215"/>
      <c r="M212" s="215"/>
      <c r="N212" s="215"/>
      <c r="O212" s="215"/>
      <c r="P212" s="215"/>
      <c r="Q212" s="215"/>
      <c r="R212" s="215"/>
      <c r="S212" s="215"/>
      <c r="T212" s="215"/>
      <c r="U212" s="215"/>
      <c r="V212" s="215"/>
      <c r="W212" s="215"/>
      <c r="X212" s="21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128</v>
      </c>
      <c r="AH212" s="205">
        <v>0</v>
      </c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5">
      <c r="A213" s="212"/>
      <c r="B213" s="213"/>
      <c r="C213" s="250" t="s">
        <v>388</v>
      </c>
      <c r="D213" s="217"/>
      <c r="E213" s="218">
        <v>9.6</v>
      </c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1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128</v>
      </c>
      <c r="AH213" s="205">
        <v>0</v>
      </c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5">
      <c r="A214" s="226">
        <v>71</v>
      </c>
      <c r="B214" s="227" t="s">
        <v>389</v>
      </c>
      <c r="C214" s="248" t="s">
        <v>390</v>
      </c>
      <c r="D214" s="228" t="s">
        <v>119</v>
      </c>
      <c r="E214" s="229">
        <v>175.8</v>
      </c>
      <c r="F214" s="230"/>
      <c r="G214" s="231">
        <f>ROUND(E214*F214,2)</f>
        <v>0</v>
      </c>
      <c r="H214" s="230"/>
      <c r="I214" s="231">
        <f>ROUND(E214*H214,2)</f>
        <v>0</v>
      </c>
      <c r="J214" s="230"/>
      <c r="K214" s="231">
        <f>ROUND(E214*J214,2)</f>
        <v>0</v>
      </c>
      <c r="L214" s="231">
        <v>21</v>
      </c>
      <c r="M214" s="231">
        <f>G214*(1+L214/100)</f>
        <v>0</v>
      </c>
      <c r="N214" s="231">
        <v>2.9999999999999997E-4</v>
      </c>
      <c r="O214" s="231">
        <f>ROUND(E214*N214,2)</f>
        <v>0.05</v>
      </c>
      <c r="P214" s="231">
        <v>0</v>
      </c>
      <c r="Q214" s="231">
        <f>ROUND(E214*P214,2)</f>
        <v>0</v>
      </c>
      <c r="R214" s="231" t="s">
        <v>282</v>
      </c>
      <c r="S214" s="231" t="s">
        <v>121</v>
      </c>
      <c r="T214" s="232" t="s">
        <v>122</v>
      </c>
      <c r="U214" s="215">
        <v>0</v>
      </c>
      <c r="V214" s="215">
        <f>ROUND(E214*U214,2)</f>
        <v>0</v>
      </c>
      <c r="W214" s="215"/>
      <c r="X214" s="215" t="s">
        <v>237</v>
      </c>
      <c r="Y214" s="205"/>
      <c r="Z214" s="205"/>
      <c r="AA214" s="205"/>
      <c r="AB214" s="205"/>
      <c r="AC214" s="205"/>
      <c r="AD214" s="205"/>
      <c r="AE214" s="205"/>
      <c r="AF214" s="205"/>
      <c r="AG214" s="205" t="s">
        <v>238</v>
      </c>
      <c r="AH214" s="205"/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outlineLevel="1" x14ac:dyDescent="0.25">
      <c r="A215" s="212"/>
      <c r="B215" s="213"/>
      <c r="C215" s="250" t="s">
        <v>386</v>
      </c>
      <c r="D215" s="217"/>
      <c r="E215" s="218">
        <v>132.96</v>
      </c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15"/>
      <c r="Y215" s="205"/>
      <c r="Z215" s="205"/>
      <c r="AA215" s="205"/>
      <c r="AB215" s="205"/>
      <c r="AC215" s="205"/>
      <c r="AD215" s="205"/>
      <c r="AE215" s="205"/>
      <c r="AF215" s="205"/>
      <c r="AG215" s="205" t="s">
        <v>128</v>
      </c>
      <c r="AH215" s="205">
        <v>0</v>
      </c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outlineLevel="1" x14ac:dyDescent="0.25">
      <c r="A216" s="212"/>
      <c r="B216" s="213"/>
      <c r="C216" s="250" t="s">
        <v>387</v>
      </c>
      <c r="D216" s="217"/>
      <c r="E216" s="218">
        <v>33.24</v>
      </c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15"/>
      <c r="Y216" s="205"/>
      <c r="Z216" s="205"/>
      <c r="AA216" s="205"/>
      <c r="AB216" s="205"/>
      <c r="AC216" s="205"/>
      <c r="AD216" s="205"/>
      <c r="AE216" s="205"/>
      <c r="AF216" s="205"/>
      <c r="AG216" s="205" t="s">
        <v>128</v>
      </c>
      <c r="AH216" s="205">
        <v>0</v>
      </c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5">
      <c r="A217" s="212"/>
      <c r="B217" s="213"/>
      <c r="C217" s="250" t="s">
        <v>388</v>
      </c>
      <c r="D217" s="217"/>
      <c r="E217" s="218">
        <v>9.6</v>
      </c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15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128</v>
      </c>
      <c r="AH217" s="205">
        <v>0</v>
      </c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 x14ac:dyDescent="0.25">
      <c r="A218" s="220" t="s">
        <v>115</v>
      </c>
      <c r="B218" s="221" t="s">
        <v>80</v>
      </c>
      <c r="C218" s="247" t="s">
        <v>81</v>
      </c>
      <c r="D218" s="222"/>
      <c r="E218" s="223"/>
      <c r="F218" s="224"/>
      <c r="G218" s="224">
        <f>SUMIF(AG219:AG222,"&lt;&gt;NOR",G219:G222)</f>
        <v>0</v>
      </c>
      <c r="H218" s="224"/>
      <c r="I218" s="224">
        <f>SUM(I219:I222)</f>
        <v>0</v>
      </c>
      <c r="J218" s="224"/>
      <c r="K218" s="224">
        <f>SUM(K219:K222)</f>
        <v>0</v>
      </c>
      <c r="L218" s="224"/>
      <c r="M218" s="224">
        <f>SUM(M219:M222)</f>
        <v>0</v>
      </c>
      <c r="N218" s="224"/>
      <c r="O218" s="224">
        <f>SUM(O219:O222)</f>
        <v>0.02</v>
      </c>
      <c r="P218" s="224"/>
      <c r="Q218" s="224">
        <f>SUM(Q219:Q222)</f>
        <v>0.72</v>
      </c>
      <c r="R218" s="224"/>
      <c r="S218" s="224"/>
      <c r="T218" s="225"/>
      <c r="U218" s="219"/>
      <c r="V218" s="219">
        <f>SUM(V219:V222)</f>
        <v>66.31</v>
      </c>
      <c r="W218" s="219"/>
      <c r="X218" s="219"/>
      <c r="AG218" t="s">
        <v>116</v>
      </c>
    </row>
    <row r="219" spans="1:60" ht="20.399999999999999" outlineLevel="1" x14ac:dyDescent="0.25">
      <c r="A219" s="226">
        <v>72</v>
      </c>
      <c r="B219" s="227" t="s">
        <v>391</v>
      </c>
      <c r="C219" s="248" t="s">
        <v>392</v>
      </c>
      <c r="D219" s="228" t="s">
        <v>249</v>
      </c>
      <c r="E219" s="229">
        <v>450</v>
      </c>
      <c r="F219" s="230"/>
      <c r="G219" s="231">
        <f>ROUND(E219*F219,2)</f>
        <v>0</v>
      </c>
      <c r="H219" s="230"/>
      <c r="I219" s="231">
        <f>ROUND(E219*H219,2)</f>
        <v>0</v>
      </c>
      <c r="J219" s="230"/>
      <c r="K219" s="231">
        <f>ROUND(E219*J219,2)</f>
        <v>0</v>
      </c>
      <c r="L219" s="231">
        <v>21</v>
      </c>
      <c r="M219" s="231">
        <f>G219*(1+L219/100)</f>
        <v>0</v>
      </c>
      <c r="N219" s="231">
        <v>5.0000000000000002E-5</v>
      </c>
      <c r="O219" s="231">
        <f>ROUND(E219*N219,2)</f>
        <v>0.02</v>
      </c>
      <c r="P219" s="231">
        <v>1E-3</v>
      </c>
      <c r="Q219" s="231">
        <f>ROUND(E219*P219,2)</f>
        <v>0.45</v>
      </c>
      <c r="R219" s="231" t="s">
        <v>380</v>
      </c>
      <c r="S219" s="231" t="s">
        <v>121</v>
      </c>
      <c r="T219" s="232" t="s">
        <v>122</v>
      </c>
      <c r="U219" s="215">
        <v>9.7000000000000003E-2</v>
      </c>
      <c r="V219" s="215">
        <f>ROUND(E219*U219,2)</f>
        <v>43.65</v>
      </c>
      <c r="W219" s="215"/>
      <c r="X219" s="215" t="s">
        <v>123</v>
      </c>
      <c r="Y219" s="205"/>
      <c r="Z219" s="205"/>
      <c r="AA219" s="205"/>
      <c r="AB219" s="205"/>
      <c r="AC219" s="205"/>
      <c r="AD219" s="205"/>
      <c r="AE219" s="205"/>
      <c r="AF219" s="205"/>
      <c r="AG219" s="205" t="s">
        <v>124</v>
      </c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outlineLevel="1" x14ac:dyDescent="0.25">
      <c r="A220" s="212"/>
      <c r="B220" s="213"/>
      <c r="C220" s="250" t="s">
        <v>393</v>
      </c>
      <c r="D220" s="217"/>
      <c r="E220" s="218">
        <v>450</v>
      </c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Y220" s="205"/>
      <c r="Z220" s="205"/>
      <c r="AA220" s="205"/>
      <c r="AB220" s="205"/>
      <c r="AC220" s="205"/>
      <c r="AD220" s="205"/>
      <c r="AE220" s="205"/>
      <c r="AF220" s="205"/>
      <c r="AG220" s="205" t="s">
        <v>128</v>
      </c>
      <c r="AH220" s="205">
        <v>0</v>
      </c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205"/>
      <c r="BB220" s="205"/>
      <c r="BC220" s="205"/>
      <c r="BD220" s="205"/>
      <c r="BE220" s="205"/>
      <c r="BF220" s="205"/>
      <c r="BG220" s="205"/>
      <c r="BH220" s="205"/>
    </row>
    <row r="221" spans="1:60" outlineLevel="1" x14ac:dyDescent="0.25">
      <c r="A221" s="226">
        <v>73</v>
      </c>
      <c r="B221" s="227" t="s">
        <v>394</v>
      </c>
      <c r="C221" s="248" t="s">
        <v>395</v>
      </c>
      <c r="D221" s="228" t="s">
        <v>138</v>
      </c>
      <c r="E221" s="229">
        <v>110</v>
      </c>
      <c r="F221" s="230"/>
      <c r="G221" s="231">
        <f>ROUND(E221*F221,2)</f>
        <v>0</v>
      </c>
      <c r="H221" s="230"/>
      <c r="I221" s="231">
        <f>ROUND(E221*H221,2)</f>
        <v>0</v>
      </c>
      <c r="J221" s="230"/>
      <c r="K221" s="231">
        <f>ROUND(E221*J221,2)</f>
        <v>0</v>
      </c>
      <c r="L221" s="231">
        <v>21</v>
      </c>
      <c r="M221" s="231">
        <f>G221*(1+L221/100)</f>
        <v>0</v>
      </c>
      <c r="N221" s="231">
        <v>0</v>
      </c>
      <c r="O221" s="231">
        <f>ROUND(E221*N221,2)</f>
        <v>0</v>
      </c>
      <c r="P221" s="231">
        <v>2.48E-3</v>
      </c>
      <c r="Q221" s="231">
        <f>ROUND(E221*P221,2)</f>
        <v>0.27</v>
      </c>
      <c r="R221" s="231"/>
      <c r="S221" s="231" t="s">
        <v>174</v>
      </c>
      <c r="T221" s="232" t="s">
        <v>122</v>
      </c>
      <c r="U221" s="215">
        <v>0.20599999999999999</v>
      </c>
      <c r="V221" s="215">
        <f>ROUND(E221*U221,2)</f>
        <v>22.66</v>
      </c>
      <c r="W221" s="215"/>
      <c r="X221" s="215" t="s">
        <v>123</v>
      </c>
      <c r="Y221" s="205"/>
      <c r="Z221" s="205"/>
      <c r="AA221" s="205"/>
      <c r="AB221" s="205"/>
      <c r="AC221" s="205"/>
      <c r="AD221" s="205"/>
      <c r="AE221" s="205"/>
      <c r="AF221" s="205"/>
      <c r="AG221" s="205" t="s">
        <v>124</v>
      </c>
      <c r="AH221" s="205"/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 outlineLevel="1" x14ac:dyDescent="0.25">
      <c r="A222" s="212"/>
      <c r="B222" s="213"/>
      <c r="C222" s="250" t="s">
        <v>396</v>
      </c>
      <c r="D222" s="217"/>
      <c r="E222" s="218">
        <v>110</v>
      </c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15"/>
      <c r="Y222" s="205"/>
      <c r="Z222" s="205"/>
      <c r="AA222" s="205"/>
      <c r="AB222" s="205"/>
      <c r="AC222" s="205"/>
      <c r="AD222" s="205"/>
      <c r="AE222" s="205"/>
      <c r="AF222" s="205"/>
      <c r="AG222" s="205" t="s">
        <v>128</v>
      </c>
      <c r="AH222" s="205">
        <v>0</v>
      </c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</row>
    <row r="223" spans="1:60" x14ac:dyDescent="0.25">
      <c r="A223" s="220" t="s">
        <v>115</v>
      </c>
      <c r="B223" s="221" t="s">
        <v>82</v>
      </c>
      <c r="C223" s="247" t="s">
        <v>83</v>
      </c>
      <c r="D223" s="222"/>
      <c r="E223" s="223"/>
      <c r="F223" s="224"/>
      <c r="G223" s="224">
        <f>SUMIF(AG224:AG225,"&lt;&gt;NOR",G224:G225)</f>
        <v>0</v>
      </c>
      <c r="H223" s="224"/>
      <c r="I223" s="224">
        <f>SUM(I224:I225)</f>
        <v>0</v>
      </c>
      <c r="J223" s="224"/>
      <c r="K223" s="224">
        <f>SUM(K224:K225)</f>
        <v>0</v>
      </c>
      <c r="L223" s="224"/>
      <c r="M223" s="224">
        <f>SUM(M224:M225)</f>
        <v>0</v>
      </c>
      <c r="N223" s="224"/>
      <c r="O223" s="224">
        <f>SUM(O224:O225)</f>
        <v>0.01</v>
      </c>
      <c r="P223" s="224"/>
      <c r="Q223" s="224">
        <f>SUM(Q224:Q225)</f>
        <v>0</v>
      </c>
      <c r="R223" s="224"/>
      <c r="S223" s="224"/>
      <c r="T223" s="225"/>
      <c r="U223" s="219"/>
      <c r="V223" s="219">
        <f>SUM(V224:V225)</f>
        <v>10.52</v>
      </c>
      <c r="W223" s="219"/>
      <c r="X223" s="219"/>
      <c r="AG223" t="s">
        <v>116</v>
      </c>
    </row>
    <row r="224" spans="1:60" outlineLevel="1" x14ac:dyDescent="0.25">
      <c r="A224" s="226">
        <v>74</v>
      </c>
      <c r="B224" s="227" t="s">
        <v>397</v>
      </c>
      <c r="C224" s="248" t="s">
        <v>398</v>
      </c>
      <c r="D224" s="228" t="s">
        <v>119</v>
      </c>
      <c r="E224" s="229">
        <v>44</v>
      </c>
      <c r="F224" s="230"/>
      <c r="G224" s="231">
        <f>ROUND(E224*F224,2)</f>
        <v>0</v>
      </c>
      <c r="H224" s="230"/>
      <c r="I224" s="231">
        <f>ROUND(E224*H224,2)</f>
        <v>0</v>
      </c>
      <c r="J224" s="230"/>
      <c r="K224" s="231">
        <f>ROUND(E224*J224,2)</f>
        <v>0</v>
      </c>
      <c r="L224" s="231">
        <v>21</v>
      </c>
      <c r="M224" s="231">
        <f>G224*(1+L224/100)</f>
        <v>0</v>
      </c>
      <c r="N224" s="231">
        <v>2.4000000000000001E-4</v>
      </c>
      <c r="O224" s="231">
        <f>ROUND(E224*N224,2)</f>
        <v>0.01</v>
      </c>
      <c r="P224" s="231">
        <v>0</v>
      </c>
      <c r="Q224" s="231">
        <f>ROUND(E224*P224,2)</f>
        <v>0</v>
      </c>
      <c r="R224" s="231" t="s">
        <v>399</v>
      </c>
      <c r="S224" s="231" t="s">
        <v>121</v>
      </c>
      <c r="T224" s="232" t="s">
        <v>122</v>
      </c>
      <c r="U224" s="215">
        <v>0.23899999999999999</v>
      </c>
      <c r="V224" s="215">
        <f>ROUND(E224*U224,2)</f>
        <v>10.52</v>
      </c>
      <c r="W224" s="215"/>
      <c r="X224" s="215" t="s">
        <v>123</v>
      </c>
      <c r="Y224" s="205"/>
      <c r="Z224" s="205"/>
      <c r="AA224" s="205"/>
      <c r="AB224" s="205"/>
      <c r="AC224" s="205"/>
      <c r="AD224" s="205"/>
      <c r="AE224" s="205"/>
      <c r="AF224" s="205"/>
      <c r="AG224" s="205" t="s">
        <v>124</v>
      </c>
      <c r="AH224" s="205"/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205"/>
      <c r="BB224" s="205"/>
      <c r="BC224" s="205"/>
      <c r="BD224" s="205"/>
      <c r="BE224" s="205"/>
      <c r="BF224" s="205"/>
      <c r="BG224" s="205"/>
      <c r="BH224" s="205"/>
    </row>
    <row r="225" spans="1:60" outlineLevel="1" x14ac:dyDescent="0.25">
      <c r="A225" s="212"/>
      <c r="B225" s="213"/>
      <c r="C225" s="250" t="s">
        <v>196</v>
      </c>
      <c r="D225" s="217"/>
      <c r="E225" s="218">
        <v>44</v>
      </c>
      <c r="F225" s="215"/>
      <c r="G225" s="215"/>
      <c r="H225" s="215"/>
      <c r="I225" s="215"/>
      <c r="J225" s="215"/>
      <c r="K225" s="215"/>
      <c r="L225" s="215"/>
      <c r="M225" s="215"/>
      <c r="N225" s="215"/>
      <c r="O225" s="215"/>
      <c r="P225" s="215"/>
      <c r="Q225" s="215"/>
      <c r="R225" s="215"/>
      <c r="S225" s="215"/>
      <c r="T225" s="215"/>
      <c r="U225" s="215"/>
      <c r="V225" s="215"/>
      <c r="W225" s="215"/>
      <c r="X225" s="215"/>
      <c r="Y225" s="205"/>
      <c r="Z225" s="205"/>
      <c r="AA225" s="205"/>
      <c r="AB225" s="205"/>
      <c r="AC225" s="205"/>
      <c r="AD225" s="205"/>
      <c r="AE225" s="205"/>
      <c r="AF225" s="205"/>
      <c r="AG225" s="205" t="s">
        <v>128</v>
      </c>
      <c r="AH225" s="205">
        <v>0</v>
      </c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x14ac:dyDescent="0.25">
      <c r="A226" s="220" t="s">
        <v>115</v>
      </c>
      <c r="B226" s="221" t="s">
        <v>84</v>
      </c>
      <c r="C226" s="247" t="s">
        <v>85</v>
      </c>
      <c r="D226" s="222"/>
      <c r="E226" s="223"/>
      <c r="F226" s="224"/>
      <c r="G226" s="224">
        <f>SUMIF(AG227:AG231,"&lt;&gt;NOR",G227:G231)</f>
        <v>0</v>
      </c>
      <c r="H226" s="224"/>
      <c r="I226" s="224">
        <f>SUM(I227:I231)</f>
        <v>0</v>
      </c>
      <c r="J226" s="224"/>
      <c r="K226" s="224">
        <f>SUM(K227:K231)</f>
        <v>0</v>
      </c>
      <c r="L226" s="224"/>
      <c r="M226" s="224">
        <f>SUM(M227:M231)</f>
        <v>0</v>
      </c>
      <c r="N226" s="224"/>
      <c r="O226" s="224">
        <f>SUM(O227:O231)</f>
        <v>0</v>
      </c>
      <c r="P226" s="224"/>
      <c r="Q226" s="224">
        <f>SUM(Q227:Q231)</f>
        <v>0</v>
      </c>
      <c r="R226" s="224"/>
      <c r="S226" s="224"/>
      <c r="T226" s="225"/>
      <c r="U226" s="219"/>
      <c r="V226" s="219">
        <f>SUM(V227:V231)</f>
        <v>256.35000000000002</v>
      </c>
      <c r="W226" s="219"/>
      <c r="X226" s="219"/>
      <c r="AG226" t="s">
        <v>116</v>
      </c>
    </row>
    <row r="227" spans="1:60" outlineLevel="1" x14ac:dyDescent="0.25">
      <c r="A227" s="237">
        <v>75</v>
      </c>
      <c r="B227" s="238" t="s">
        <v>400</v>
      </c>
      <c r="C227" s="253" t="s">
        <v>401</v>
      </c>
      <c r="D227" s="239" t="s">
        <v>207</v>
      </c>
      <c r="E227" s="240">
        <v>339.5308</v>
      </c>
      <c r="F227" s="241"/>
      <c r="G227" s="242">
        <f>ROUND(E227*F227,2)</f>
        <v>0</v>
      </c>
      <c r="H227" s="241"/>
      <c r="I227" s="242">
        <f>ROUND(E227*H227,2)</f>
        <v>0</v>
      </c>
      <c r="J227" s="241"/>
      <c r="K227" s="242">
        <f>ROUND(E227*J227,2)</f>
        <v>0</v>
      </c>
      <c r="L227" s="242">
        <v>21</v>
      </c>
      <c r="M227" s="242">
        <f>G227*(1+L227/100)</f>
        <v>0</v>
      </c>
      <c r="N227" s="242">
        <v>0</v>
      </c>
      <c r="O227" s="242">
        <f>ROUND(E227*N227,2)</f>
        <v>0</v>
      </c>
      <c r="P227" s="242">
        <v>0</v>
      </c>
      <c r="Q227" s="242">
        <f>ROUND(E227*P227,2)</f>
        <v>0</v>
      </c>
      <c r="R227" s="242"/>
      <c r="S227" s="242" t="s">
        <v>121</v>
      </c>
      <c r="T227" s="243" t="s">
        <v>122</v>
      </c>
      <c r="U227" s="215">
        <v>0.26500000000000001</v>
      </c>
      <c r="V227" s="215">
        <f>ROUND(E227*U227,2)</f>
        <v>89.98</v>
      </c>
      <c r="W227" s="215"/>
      <c r="X227" s="215" t="s">
        <v>402</v>
      </c>
      <c r="Y227" s="205"/>
      <c r="Z227" s="205"/>
      <c r="AA227" s="205"/>
      <c r="AB227" s="205"/>
      <c r="AC227" s="205"/>
      <c r="AD227" s="205"/>
      <c r="AE227" s="205"/>
      <c r="AF227" s="205"/>
      <c r="AG227" s="205" t="s">
        <v>403</v>
      </c>
      <c r="AH227" s="205"/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205"/>
      <c r="BB227" s="205"/>
      <c r="BC227" s="205"/>
      <c r="BD227" s="205"/>
      <c r="BE227" s="205"/>
      <c r="BF227" s="205"/>
      <c r="BG227" s="205"/>
      <c r="BH227" s="205"/>
    </row>
    <row r="228" spans="1:60" outlineLevel="1" x14ac:dyDescent="0.25">
      <c r="A228" s="226">
        <v>76</v>
      </c>
      <c r="B228" s="227" t="s">
        <v>404</v>
      </c>
      <c r="C228" s="248" t="s">
        <v>405</v>
      </c>
      <c r="D228" s="228" t="s">
        <v>207</v>
      </c>
      <c r="E228" s="229">
        <v>339.5308</v>
      </c>
      <c r="F228" s="230"/>
      <c r="G228" s="231">
        <f>ROUND(E228*F228,2)</f>
        <v>0</v>
      </c>
      <c r="H228" s="230"/>
      <c r="I228" s="231">
        <f>ROUND(E228*H228,2)</f>
        <v>0</v>
      </c>
      <c r="J228" s="230"/>
      <c r="K228" s="231">
        <f>ROUND(E228*J228,2)</f>
        <v>0</v>
      </c>
      <c r="L228" s="231">
        <v>21</v>
      </c>
      <c r="M228" s="231">
        <f>G228*(1+L228/100)</f>
        <v>0</v>
      </c>
      <c r="N228" s="231">
        <v>0</v>
      </c>
      <c r="O228" s="231">
        <f>ROUND(E228*N228,2)</f>
        <v>0</v>
      </c>
      <c r="P228" s="231">
        <v>0</v>
      </c>
      <c r="Q228" s="231">
        <f>ROUND(E228*P228,2)</f>
        <v>0</v>
      </c>
      <c r="R228" s="231" t="s">
        <v>305</v>
      </c>
      <c r="S228" s="231" t="s">
        <v>121</v>
      </c>
      <c r="T228" s="232" t="s">
        <v>122</v>
      </c>
      <c r="U228" s="215">
        <v>0.49</v>
      </c>
      <c r="V228" s="215">
        <f>ROUND(E228*U228,2)</f>
        <v>166.37</v>
      </c>
      <c r="W228" s="215"/>
      <c r="X228" s="215" t="s">
        <v>402</v>
      </c>
      <c r="Y228" s="205"/>
      <c r="Z228" s="205"/>
      <c r="AA228" s="205"/>
      <c r="AB228" s="205"/>
      <c r="AC228" s="205"/>
      <c r="AD228" s="205"/>
      <c r="AE228" s="205"/>
      <c r="AF228" s="205"/>
      <c r="AG228" s="205" t="s">
        <v>403</v>
      </c>
      <c r="AH228" s="205"/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outlineLevel="1" x14ac:dyDescent="0.25">
      <c r="A229" s="212"/>
      <c r="B229" s="213"/>
      <c r="C229" s="251" t="s">
        <v>406</v>
      </c>
      <c r="D229" s="235"/>
      <c r="E229" s="235"/>
      <c r="F229" s="235"/>
      <c r="G229" s="235"/>
      <c r="H229" s="215"/>
      <c r="I229" s="215"/>
      <c r="J229" s="215"/>
      <c r="K229" s="215"/>
      <c r="L229" s="215"/>
      <c r="M229" s="215"/>
      <c r="N229" s="215"/>
      <c r="O229" s="215"/>
      <c r="P229" s="215"/>
      <c r="Q229" s="215"/>
      <c r="R229" s="215"/>
      <c r="S229" s="215"/>
      <c r="T229" s="215"/>
      <c r="U229" s="215"/>
      <c r="V229" s="215"/>
      <c r="W229" s="215"/>
      <c r="X229" s="215"/>
      <c r="Y229" s="205"/>
      <c r="Z229" s="205"/>
      <c r="AA229" s="205"/>
      <c r="AB229" s="205"/>
      <c r="AC229" s="205"/>
      <c r="AD229" s="205"/>
      <c r="AE229" s="205"/>
      <c r="AF229" s="205"/>
      <c r="AG229" s="205" t="s">
        <v>176</v>
      </c>
      <c r="AH229" s="205"/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outlineLevel="1" x14ac:dyDescent="0.25">
      <c r="A230" s="237">
        <v>77</v>
      </c>
      <c r="B230" s="238" t="s">
        <v>407</v>
      </c>
      <c r="C230" s="253" t="s">
        <v>408</v>
      </c>
      <c r="D230" s="239" t="s">
        <v>207</v>
      </c>
      <c r="E230" s="240">
        <v>8827.8008000000009</v>
      </c>
      <c r="F230" s="241"/>
      <c r="G230" s="242">
        <f>ROUND(E230*F230,2)</f>
        <v>0</v>
      </c>
      <c r="H230" s="241"/>
      <c r="I230" s="242">
        <f>ROUND(E230*H230,2)</f>
        <v>0</v>
      </c>
      <c r="J230" s="241"/>
      <c r="K230" s="242">
        <f>ROUND(E230*J230,2)</f>
        <v>0</v>
      </c>
      <c r="L230" s="242">
        <v>21</v>
      </c>
      <c r="M230" s="242">
        <f>G230*(1+L230/100)</f>
        <v>0</v>
      </c>
      <c r="N230" s="242">
        <v>0</v>
      </c>
      <c r="O230" s="242">
        <f>ROUND(E230*N230,2)</f>
        <v>0</v>
      </c>
      <c r="P230" s="242">
        <v>0</v>
      </c>
      <c r="Q230" s="242">
        <f>ROUND(E230*P230,2)</f>
        <v>0</v>
      </c>
      <c r="R230" s="242" t="s">
        <v>305</v>
      </c>
      <c r="S230" s="242" t="s">
        <v>121</v>
      </c>
      <c r="T230" s="243" t="s">
        <v>122</v>
      </c>
      <c r="U230" s="215">
        <v>0</v>
      </c>
      <c r="V230" s="215">
        <f>ROUND(E230*U230,2)</f>
        <v>0</v>
      </c>
      <c r="W230" s="215"/>
      <c r="X230" s="215" t="s">
        <v>402</v>
      </c>
      <c r="Y230" s="205"/>
      <c r="Z230" s="205"/>
      <c r="AA230" s="205"/>
      <c r="AB230" s="205"/>
      <c r="AC230" s="205"/>
      <c r="AD230" s="205"/>
      <c r="AE230" s="205"/>
      <c r="AF230" s="205"/>
      <c r="AG230" s="205" t="s">
        <v>403</v>
      </c>
      <c r="AH230" s="205"/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outlineLevel="1" x14ac:dyDescent="0.25">
      <c r="A231" s="237">
        <v>78</v>
      </c>
      <c r="B231" s="238" t="s">
        <v>409</v>
      </c>
      <c r="C231" s="253" t="s">
        <v>410</v>
      </c>
      <c r="D231" s="239" t="s">
        <v>207</v>
      </c>
      <c r="E231" s="240">
        <v>339.5308</v>
      </c>
      <c r="F231" s="241"/>
      <c r="G231" s="242">
        <f>ROUND(E231*F231,2)</f>
        <v>0</v>
      </c>
      <c r="H231" s="241"/>
      <c r="I231" s="242">
        <f>ROUND(E231*H231,2)</f>
        <v>0</v>
      </c>
      <c r="J231" s="241"/>
      <c r="K231" s="242">
        <f>ROUND(E231*J231,2)</f>
        <v>0</v>
      </c>
      <c r="L231" s="242">
        <v>21</v>
      </c>
      <c r="M231" s="242">
        <f>G231*(1+L231/100)</f>
        <v>0</v>
      </c>
      <c r="N231" s="242">
        <v>0</v>
      </c>
      <c r="O231" s="242">
        <f>ROUND(E231*N231,2)</f>
        <v>0</v>
      </c>
      <c r="P231" s="242">
        <v>0</v>
      </c>
      <c r="Q231" s="242">
        <f>ROUND(E231*P231,2)</f>
        <v>0</v>
      </c>
      <c r="R231" s="242" t="s">
        <v>305</v>
      </c>
      <c r="S231" s="242" t="s">
        <v>121</v>
      </c>
      <c r="T231" s="243" t="s">
        <v>122</v>
      </c>
      <c r="U231" s="215">
        <v>0</v>
      </c>
      <c r="V231" s="215">
        <f>ROUND(E231*U231,2)</f>
        <v>0</v>
      </c>
      <c r="W231" s="215"/>
      <c r="X231" s="215" t="s">
        <v>402</v>
      </c>
      <c r="Y231" s="205"/>
      <c r="Z231" s="205"/>
      <c r="AA231" s="205"/>
      <c r="AB231" s="205"/>
      <c r="AC231" s="205"/>
      <c r="AD231" s="205"/>
      <c r="AE231" s="205"/>
      <c r="AF231" s="205"/>
      <c r="AG231" s="205" t="s">
        <v>403</v>
      </c>
      <c r="AH231" s="205"/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x14ac:dyDescent="0.25">
      <c r="A232" s="220" t="s">
        <v>115</v>
      </c>
      <c r="B232" s="221" t="s">
        <v>87</v>
      </c>
      <c r="C232" s="247" t="s">
        <v>27</v>
      </c>
      <c r="D232" s="222"/>
      <c r="E232" s="223"/>
      <c r="F232" s="224"/>
      <c r="G232" s="224">
        <f>SUMIF(AG233:AG241,"&lt;&gt;NOR",G233:G241)</f>
        <v>0</v>
      </c>
      <c r="H232" s="224"/>
      <c r="I232" s="224">
        <f>SUM(I233:I241)</f>
        <v>0</v>
      </c>
      <c r="J232" s="224"/>
      <c r="K232" s="224">
        <f>SUM(K233:K241)</f>
        <v>0</v>
      </c>
      <c r="L232" s="224"/>
      <c r="M232" s="224">
        <f>SUM(M233:M241)</f>
        <v>0</v>
      </c>
      <c r="N232" s="224"/>
      <c r="O232" s="224">
        <f>SUM(O233:O241)</f>
        <v>0</v>
      </c>
      <c r="P232" s="224"/>
      <c r="Q232" s="224">
        <f>SUM(Q233:Q241)</f>
        <v>0</v>
      </c>
      <c r="R232" s="224"/>
      <c r="S232" s="224"/>
      <c r="T232" s="225"/>
      <c r="U232" s="219"/>
      <c r="V232" s="219">
        <f>SUM(V233:V241)</f>
        <v>0</v>
      </c>
      <c r="W232" s="219"/>
      <c r="X232" s="219"/>
      <c r="AG232" t="s">
        <v>116</v>
      </c>
    </row>
    <row r="233" spans="1:60" outlineLevel="1" x14ac:dyDescent="0.25">
      <c r="A233" s="226">
        <v>79</v>
      </c>
      <c r="B233" s="227" t="s">
        <v>411</v>
      </c>
      <c r="C233" s="248" t="s">
        <v>412</v>
      </c>
      <c r="D233" s="228" t="s">
        <v>413</v>
      </c>
      <c r="E233" s="229">
        <v>1</v>
      </c>
      <c r="F233" s="230"/>
      <c r="G233" s="231">
        <f>ROUND(E233*F233,2)</f>
        <v>0</v>
      </c>
      <c r="H233" s="230"/>
      <c r="I233" s="231">
        <f>ROUND(E233*H233,2)</f>
        <v>0</v>
      </c>
      <c r="J233" s="230"/>
      <c r="K233" s="231">
        <f>ROUND(E233*J233,2)</f>
        <v>0</v>
      </c>
      <c r="L233" s="231">
        <v>21</v>
      </c>
      <c r="M233" s="231">
        <f>G233*(1+L233/100)</f>
        <v>0</v>
      </c>
      <c r="N233" s="231">
        <v>0</v>
      </c>
      <c r="O233" s="231">
        <f>ROUND(E233*N233,2)</f>
        <v>0</v>
      </c>
      <c r="P233" s="231">
        <v>0</v>
      </c>
      <c r="Q233" s="231">
        <f>ROUND(E233*P233,2)</f>
        <v>0</v>
      </c>
      <c r="R233" s="231"/>
      <c r="S233" s="231" t="s">
        <v>121</v>
      </c>
      <c r="T233" s="232" t="s">
        <v>122</v>
      </c>
      <c r="U233" s="215">
        <v>0</v>
      </c>
      <c r="V233" s="215">
        <f>ROUND(E233*U233,2)</f>
        <v>0</v>
      </c>
      <c r="W233" s="215"/>
      <c r="X233" s="215" t="s">
        <v>414</v>
      </c>
      <c r="Y233" s="205"/>
      <c r="Z233" s="205"/>
      <c r="AA233" s="205"/>
      <c r="AB233" s="205"/>
      <c r="AC233" s="205"/>
      <c r="AD233" s="205"/>
      <c r="AE233" s="205"/>
      <c r="AF233" s="205"/>
      <c r="AG233" s="205" t="s">
        <v>415</v>
      </c>
      <c r="AH233" s="205"/>
      <c r="AI233" s="205"/>
      <c r="AJ233" s="205"/>
      <c r="AK233" s="205"/>
      <c r="AL233" s="205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5"/>
      <c r="AY233" s="205"/>
      <c r="AZ233" s="205"/>
      <c r="BA233" s="205"/>
      <c r="BB233" s="205"/>
      <c r="BC233" s="205"/>
      <c r="BD233" s="205"/>
      <c r="BE233" s="205"/>
      <c r="BF233" s="205"/>
      <c r="BG233" s="205"/>
      <c r="BH233" s="205"/>
    </row>
    <row r="234" spans="1:60" ht="21" outlineLevel="1" x14ac:dyDescent="0.25">
      <c r="A234" s="212"/>
      <c r="B234" s="213"/>
      <c r="C234" s="251" t="s">
        <v>416</v>
      </c>
      <c r="D234" s="235"/>
      <c r="E234" s="235"/>
      <c r="F234" s="235"/>
      <c r="G234" s="235"/>
      <c r="H234" s="215"/>
      <c r="I234" s="215"/>
      <c r="J234" s="215"/>
      <c r="K234" s="215"/>
      <c r="L234" s="215"/>
      <c r="M234" s="215"/>
      <c r="N234" s="215"/>
      <c r="O234" s="215"/>
      <c r="P234" s="215"/>
      <c r="Q234" s="215"/>
      <c r="R234" s="215"/>
      <c r="S234" s="215"/>
      <c r="T234" s="215"/>
      <c r="U234" s="215"/>
      <c r="V234" s="215"/>
      <c r="W234" s="215"/>
      <c r="X234" s="215"/>
      <c r="Y234" s="205"/>
      <c r="Z234" s="205"/>
      <c r="AA234" s="205"/>
      <c r="AB234" s="205"/>
      <c r="AC234" s="205"/>
      <c r="AD234" s="205"/>
      <c r="AE234" s="205"/>
      <c r="AF234" s="205"/>
      <c r="AG234" s="205" t="s">
        <v>176</v>
      </c>
      <c r="AH234" s="205"/>
      <c r="AI234" s="205"/>
      <c r="AJ234" s="205"/>
      <c r="AK234" s="205"/>
      <c r="AL234" s="205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5"/>
      <c r="AY234" s="205"/>
      <c r="AZ234" s="205"/>
      <c r="BA234" s="234" t="str">
        <f>C234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34" s="205"/>
      <c r="BC234" s="205"/>
      <c r="BD234" s="205"/>
      <c r="BE234" s="205"/>
      <c r="BF234" s="205"/>
      <c r="BG234" s="205"/>
      <c r="BH234" s="205"/>
    </row>
    <row r="235" spans="1:60" outlineLevel="1" x14ac:dyDescent="0.25">
      <c r="A235" s="212"/>
      <c r="B235" s="213"/>
      <c r="C235" s="250" t="s">
        <v>45</v>
      </c>
      <c r="D235" s="217"/>
      <c r="E235" s="218">
        <v>1</v>
      </c>
      <c r="F235" s="215"/>
      <c r="G235" s="215"/>
      <c r="H235" s="215"/>
      <c r="I235" s="215"/>
      <c r="J235" s="215"/>
      <c r="K235" s="215"/>
      <c r="L235" s="215"/>
      <c r="M235" s="215"/>
      <c r="N235" s="215"/>
      <c r="O235" s="215"/>
      <c r="P235" s="215"/>
      <c r="Q235" s="215"/>
      <c r="R235" s="215"/>
      <c r="S235" s="215"/>
      <c r="T235" s="215"/>
      <c r="U235" s="215"/>
      <c r="V235" s="215"/>
      <c r="W235" s="215"/>
      <c r="X235" s="215"/>
      <c r="Y235" s="205"/>
      <c r="Z235" s="205"/>
      <c r="AA235" s="205"/>
      <c r="AB235" s="205"/>
      <c r="AC235" s="205"/>
      <c r="AD235" s="205"/>
      <c r="AE235" s="205"/>
      <c r="AF235" s="205"/>
      <c r="AG235" s="205" t="s">
        <v>128</v>
      </c>
      <c r="AH235" s="205">
        <v>0</v>
      </c>
      <c r="AI235" s="205"/>
      <c r="AJ235" s="205"/>
      <c r="AK235" s="205"/>
      <c r="AL235" s="205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5"/>
      <c r="AY235" s="205"/>
      <c r="AZ235" s="205"/>
      <c r="BA235" s="205"/>
      <c r="BB235" s="205"/>
      <c r="BC235" s="205"/>
      <c r="BD235" s="205"/>
      <c r="BE235" s="205"/>
      <c r="BF235" s="205"/>
      <c r="BG235" s="205"/>
      <c r="BH235" s="205"/>
    </row>
    <row r="236" spans="1:60" outlineLevel="1" x14ac:dyDescent="0.25">
      <c r="A236" s="226">
        <v>80</v>
      </c>
      <c r="B236" s="227" t="s">
        <v>417</v>
      </c>
      <c r="C236" s="248" t="s">
        <v>418</v>
      </c>
      <c r="D236" s="228" t="s">
        <v>413</v>
      </c>
      <c r="E236" s="229">
        <v>1</v>
      </c>
      <c r="F236" s="230"/>
      <c r="G236" s="231">
        <f>ROUND(E236*F236,2)</f>
        <v>0</v>
      </c>
      <c r="H236" s="230"/>
      <c r="I236" s="231">
        <f>ROUND(E236*H236,2)</f>
        <v>0</v>
      </c>
      <c r="J236" s="230"/>
      <c r="K236" s="231">
        <f>ROUND(E236*J236,2)</f>
        <v>0</v>
      </c>
      <c r="L236" s="231">
        <v>21</v>
      </c>
      <c r="M236" s="231">
        <f>G236*(1+L236/100)</f>
        <v>0</v>
      </c>
      <c r="N236" s="231">
        <v>0</v>
      </c>
      <c r="O236" s="231">
        <f>ROUND(E236*N236,2)</f>
        <v>0</v>
      </c>
      <c r="P236" s="231">
        <v>0</v>
      </c>
      <c r="Q236" s="231">
        <f>ROUND(E236*P236,2)</f>
        <v>0</v>
      </c>
      <c r="R236" s="231"/>
      <c r="S236" s="231" t="s">
        <v>121</v>
      </c>
      <c r="T236" s="232" t="s">
        <v>122</v>
      </c>
      <c r="U236" s="215">
        <v>0</v>
      </c>
      <c r="V236" s="215">
        <f>ROUND(E236*U236,2)</f>
        <v>0</v>
      </c>
      <c r="W236" s="215"/>
      <c r="X236" s="215" t="s">
        <v>414</v>
      </c>
      <c r="Y236" s="205"/>
      <c r="Z236" s="205"/>
      <c r="AA236" s="205"/>
      <c r="AB236" s="205"/>
      <c r="AC236" s="205"/>
      <c r="AD236" s="205"/>
      <c r="AE236" s="205"/>
      <c r="AF236" s="205"/>
      <c r="AG236" s="205" t="s">
        <v>415</v>
      </c>
      <c r="AH236" s="205"/>
      <c r="AI236" s="205"/>
      <c r="AJ236" s="205"/>
      <c r="AK236" s="205"/>
      <c r="AL236" s="205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5"/>
      <c r="AY236" s="205"/>
      <c r="AZ236" s="205"/>
      <c r="BA236" s="205"/>
      <c r="BB236" s="205"/>
      <c r="BC236" s="205"/>
      <c r="BD236" s="205"/>
      <c r="BE236" s="205"/>
      <c r="BF236" s="205"/>
      <c r="BG236" s="205"/>
      <c r="BH236" s="205"/>
    </row>
    <row r="237" spans="1:60" ht="31.2" outlineLevel="1" x14ac:dyDescent="0.25">
      <c r="A237" s="212"/>
      <c r="B237" s="213"/>
      <c r="C237" s="251" t="s">
        <v>419</v>
      </c>
      <c r="D237" s="235"/>
      <c r="E237" s="235"/>
      <c r="F237" s="235"/>
      <c r="G237" s="235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  <c r="V237" s="215"/>
      <c r="W237" s="215"/>
      <c r="X237" s="215"/>
      <c r="Y237" s="205"/>
      <c r="Z237" s="205"/>
      <c r="AA237" s="205"/>
      <c r="AB237" s="205"/>
      <c r="AC237" s="205"/>
      <c r="AD237" s="205"/>
      <c r="AE237" s="205"/>
      <c r="AF237" s="205"/>
      <c r="AG237" s="205" t="s">
        <v>176</v>
      </c>
      <c r="AH237" s="205"/>
      <c r="AI237" s="205"/>
      <c r="AJ237" s="205"/>
      <c r="AK237" s="205"/>
      <c r="AL237" s="205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5"/>
      <c r="AY237" s="205"/>
      <c r="AZ237" s="205"/>
      <c r="BA237" s="234" t="str">
        <f>C237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37" s="205"/>
      <c r="BC237" s="205"/>
      <c r="BD237" s="205"/>
      <c r="BE237" s="205"/>
      <c r="BF237" s="205"/>
      <c r="BG237" s="205"/>
      <c r="BH237" s="205"/>
    </row>
    <row r="238" spans="1:60" outlineLevel="1" x14ac:dyDescent="0.25">
      <c r="A238" s="212"/>
      <c r="B238" s="213"/>
      <c r="C238" s="250" t="s">
        <v>45</v>
      </c>
      <c r="D238" s="217"/>
      <c r="E238" s="218">
        <v>1</v>
      </c>
      <c r="F238" s="215"/>
      <c r="G238" s="215"/>
      <c r="H238" s="215"/>
      <c r="I238" s="215"/>
      <c r="J238" s="215"/>
      <c r="K238" s="215"/>
      <c r="L238" s="215"/>
      <c r="M238" s="215"/>
      <c r="N238" s="215"/>
      <c r="O238" s="215"/>
      <c r="P238" s="215"/>
      <c r="Q238" s="215"/>
      <c r="R238" s="215"/>
      <c r="S238" s="215"/>
      <c r="T238" s="215"/>
      <c r="U238" s="215"/>
      <c r="V238" s="215"/>
      <c r="W238" s="215"/>
      <c r="X238" s="215"/>
      <c r="Y238" s="205"/>
      <c r="Z238" s="205"/>
      <c r="AA238" s="205"/>
      <c r="AB238" s="205"/>
      <c r="AC238" s="205"/>
      <c r="AD238" s="205"/>
      <c r="AE238" s="205"/>
      <c r="AF238" s="205"/>
      <c r="AG238" s="205" t="s">
        <v>128</v>
      </c>
      <c r="AH238" s="205">
        <v>0</v>
      </c>
      <c r="AI238" s="205"/>
      <c r="AJ238" s="205"/>
      <c r="AK238" s="205"/>
      <c r="AL238" s="205"/>
      <c r="AM238" s="205"/>
      <c r="AN238" s="205"/>
      <c r="AO238" s="205"/>
      <c r="AP238" s="205"/>
      <c r="AQ238" s="205"/>
      <c r="AR238" s="205"/>
      <c r="AS238" s="205"/>
      <c r="AT238" s="205"/>
      <c r="AU238" s="205"/>
      <c r="AV238" s="205"/>
      <c r="AW238" s="205"/>
      <c r="AX238" s="205"/>
      <c r="AY238" s="205"/>
      <c r="AZ238" s="205"/>
      <c r="BA238" s="205"/>
      <c r="BB238" s="205"/>
      <c r="BC238" s="205"/>
      <c r="BD238" s="205"/>
      <c r="BE238" s="205"/>
      <c r="BF238" s="205"/>
      <c r="BG238" s="205"/>
      <c r="BH238" s="205"/>
    </row>
    <row r="239" spans="1:60" outlineLevel="1" x14ac:dyDescent="0.25">
      <c r="A239" s="226">
        <v>81</v>
      </c>
      <c r="B239" s="227" t="s">
        <v>420</v>
      </c>
      <c r="C239" s="248" t="s">
        <v>421</v>
      </c>
      <c r="D239" s="228" t="s">
        <v>413</v>
      </c>
      <c r="E239" s="229">
        <v>1</v>
      </c>
      <c r="F239" s="230"/>
      <c r="G239" s="231">
        <f>ROUND(E239*F239,2)</f>
        <v>0</v>
      </c>
      <c r="H239" s="230"/>
      <c r="I239" s="231">
        <f>ROUND(E239*H239,2)</f>
        <v>0</v>
      </c>
      <c r="J239" s="230"/>
      <c r="K239" s="231">
        <f>ROUND(E239*J239,2)</f>
        <v>0</v>
      </c>
      <c r="L239" s="231">
        <v>21</v>
      </c>
      <c r="M239" s="231">
        <f>G239*(1+L239/100)</f>
        <v>0</v>
      </c>
      <c r="N239" s="231">
        <v>0</v>
      </c>
      <c r="O239" s="231">
        <f>ROUND(E239*N239,2)</f>
        <v>0</v>
      </c>
      <c r="P239" s="231">
        <v>0</v>
      </c>
      <c r="Q239" s="231">
        <f>ROUND(E239*P239,2)</f>
        <v>0</v>
      </c>
      <c r="R239" s="231"/>
      <c r="S239" s="231" t="s">
        <v>121</v>
      </c>
      <c r="T239" s="232" t="s">
        <v>122</v>
      </c>
      <c r="U239" s="215">
        <v>0</v>
      </c>
      <c r="V239" s="215">
        <f>ROUND(E239*U239,2)</f>
        <v>0</v>
      </c>
      <c r="W239" s="215"/>
      <c r="X239" s="215" t="s">
        <v>414</v>
      </c>
      <c r="Y239" s="205"/>
      <c r="Z239" s="205"/>
      <c r="AA239" s="205"/>
      <c r="AB239" s="205"/>
      <c r="AC239" s="205"/>
      <c r="AD239" s="205"/>
      <c r="AE239" s="205"/>
      <c r="AF239" s="205"/>
      <c r="AG239" s="205" t="s">
        <v>415</v>
      </c>
      <c r="AH239" s="205"/>
      <c r="AI239" s="205"/>
      <c r="AJ239" s="205"/>
      <c r="AK239" s="205"/>
      <c r="AL239" s="205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5"/>
      <c r="AY239" s="205"/>
      <c r="AZ239" s="205"/>
      <c r="BA239" s="205"/>
      <c r="BB239" s="205"/>
      <c r="BC239" s="205"/>
      <c r="BD239" s="205"/>
      <c r="BE239" s="205"/>
      <c r="BF239" s="205"/>
      <c r="BG239" s="205"/>
      <c r="BH239" s="205"/>
    </row>
    <row r="240" spans="1:60" ht="21" outlineLevel="1" x14ac:dyDescent="0.25">
      <c r="A240" s="212"/>
      <c r="B240" s="213"/>
      <c r="C240" s="251" t="s">
        <v>422</v>
      </c>
      <c r="D240" s="235"/>
      <c r="E240" s="235"/>
      <c r="F240" s="235"/>
      <c r="G240" s="235"/>
      <c r="H240" s="215"/>
      <c r="I240" s="215"/>
      <c r="J240" s="215"/>
      <c r="K240" s="215"/>
      <c r="L240" s="215"/>
      <c r="M240" s="215"/>
      <c r="N240" s="215"/>
      <c r="O240" s="215"/>
      <c r="P240" s="215"/>
      <c r="Q240" s="215"/>
      <c r="R240" s="215"/>
      <c r="S240" s="215"/>
      <c r="T240" s="215"/>
      <c r="U240" s="215"/>
      <c r="V240" s="215"/>
      <c r="W240" s="215"/>
      <c r="X240" s="215"/>
      <c r="Y240" s="205"/>
      <c r="Z240" s="205"/>
      <c r="AA240" s="205"/>
      <c r="AB240" s="205"/>
      <c r="AC240" s="205"/>
      <c r="AD240" s="205"/>
      <c r="AE240" s="205"/>
      <c r="AF240" s="205"/>
      <c r="AG240" s="205" t="s">
        <v>176</v>
      </c>
      <c r="AH240" s="205"/>
      <c r="AI240" s="205"/>
      <c r="AJ240" s="205"/>
      <c r="AK240" s="205"/>
      <c r="AL240" s="205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5"/>
      <c r="AY240" s="205"/>
      <c r="AZ240" s="205"/>
      <c r="BA240" s="234" t="str">
        <f>C240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40" s="205"/>
      <c r="BC240" s="205"/>
      <c r="BD240" s="205"/>
      <c r="BE240" s="205"/>
      <c r="BF240" s="205"/>
      <c r="BG240" s="205"/>
      <c r="BH240" s="205"/>
    </row>
    <row r="241" spans="1:60" outlineLevel="1" x14ac:dyDescent="0.25">
      <c r="A241" s="212"/>
      <c r="B241" s="213"/>
      <c r="C241" s="250" t="s">
        <v>45</v>
      </c>
      <c r="D241" s="217"/>
      <c r="E241" s="218">
        <v>1</v>
      </c>
      <c r="F241" s="215"/>
      <c r="G241" s="215"/>
      <c r="H241" s="215"/>
      <c r="I241" s="215"/>
      <c r="J241" s="215"/>
      <c r="K241" s="215"/>
      <c r="L241" s="215"/>
      <c r="M241" s="215"/>
      <c r="N241" s="215"/>
      <c r="O241" s="215"/>
      <c r="P241" s="215"/>
      <c r="Q241" s="215"/>
      <c r="R241" s="215"/>
      <c r="S241" s="215"/>
      <c r="T241" s="215"/>
      <c r="U241" s="215"/>
      <c r="V241" s="215"/>
      <c r="W241" s="215"/>
      <c r="X241" s="215"/>
      <c r="Y241" s="205"/>
      <c r="Z241" s="205"/>
      <c r="AA241" s="205"/>
      <c r="AB241" s="205"/>
      <c r="AC241" s="205"/>
      <c r="AD241" s="205"/>
      <c r="AE241" s="205"/>
      <c r="AF241" s="205"/>
      <c r="AG241" s="205" t="s">
        <v>128</v>
      </c>
      <c r="AH241" s="205">
        <v>0</v>
      </c>
      <c r="AI241" s="205"/>
      <c r="AJ241" s="205"/>
      <c r="AK241" s="205"/>
      <c r="AL241" s="205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5"/>
      <c r="AY241" s="205"/>
      <c r="AZ241" s="205"/>
      <c r="BA241" s="205"/>
      <c r="BB241" s="205"/>
      <c r="BC241" s="205"/>
      <c r="BD241" s="205"/>
      <c r="BE241" s="205"/>
      <c r="BF241" s="205"/>
      <c r="BG241" s="205"/>
      <c r="BH241" s="205"/>
    </row>
    <row r="242" spans="1:60" x14ac:dyDescent="0.25">
      <c r="A242" s="5"/>
      <c r="B242" s="6"/>
      <c r="C242" s="256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AE242">
        <v>15</v>
      </c>
      <c r="AF242">
        <v>21</v>
      </c>
    </row>
    <row r="243" spans="1:60" x14ac:dyDescent="0.25">
      <c r="A243" s="208"/>
      <c r="B243" s="209" t="s">
        <v>29</v>
      </c>
      <c r="C243" s="257"/>
      <c r="D243" s="210"/>
      <c r="E243" s="211"/>
      <c r="F243" s="211"/>
      <c r="G243" s="246">
        <f>G8+G56+G62+G72+G82+G87+G118+G141+G148+G152+G154+G176+G207+G218+G223+G226+G232</f>
        <v>0</v>
      </c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AE243">
        <f>SUMIF(L7:L241,AE242,G7:G241)</f>
        <v>0</v>
      </c>
      <c r="AF243">
        <f>SUMIF(L7:L241,AF242,G7:G241)</f>
        <v>0</v>
      </c>
      <c r="AG243" t="s">
        <v>423</v>
      </c>
    </row>
    <row r="244" spans="1:60" x14ac:dyDescent="0.25">
      <c r="C244" s="258"/>
      <c r="D244" s="189"/>
      <c r="AG244" t="s">
        <v>424</v>
      </c>
    </row>
    <row r="245" spans="1:60" x14ac:dyDescent="0.25">
      <c r="D245" s="189"/>
    </row>
    <row r="246" spans="1:60" x14ac:dyDescent="0.25">
      <c r="D246" s="189"/>
    </row>
    <row r="247" spans="1:60" x14ac:dyDescent="0.25">
      <c r="D247" s="189"/>
    </row>
    <row r="248" spans="1:60" x14ac:dyDescent="0.25">
      <c r="D248" s="189"/>
    </row>
    <row r="249" spans="1:60" x14ac:dyDescent="0.25">
      <c r="D249" s="189"/>
    </row>
    <row r="250" spans="1:60" x14ac:dyDescent="0.25">
      <c r="D250" s="189"/>
    </row>
    <row r="251" spans="1:60" x14ac:dyDescent="0.25">
      <c r="D251" s="189"/>
    </row>
    <row r="252" spans="1:60" x14ac:dyDescent="0.25">
      <c r="D252" s="189"/>
    </row>
    <row r="253" spans="1:60" x14ac:dyDescent="0.25">
      <c r="D253" s="189"/>
    </row>
    <row r="254" spans="1:60" x14ac:dyDescent="0.25">
      <c r="D254" s="189"/>
    </row>
    <row r="255" spans="1:60" x14ac:dyDescent="0.25">
      <c r="D255" s="189"/>
    </row>
    <row r="256" spans="1:60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sheetProtection algorithmName="SHA-512" hashValue="kQaeDNQx0xprQzF9JmybJukxsHmtiRNXxD2L4+X0pD0mupp//Q85Zuved8KHOXRdFLVD3RMA7iUyXFPUTklfqA==" saltValue="kjBEFBokIqtpMk2hBfJ+yA==" spinCount="100000" sheet="1"/>
  <mergeCells count="37">
    <mergeCell ref="C240:G240"/>
    <mergeCell ref="C206:G206"/>
    <mergeCell ref="C209:G209"/>
    <mergeCell ref="C210:G210"/>
    <mergeCell ref="C229:G229"/>
    <mergeCell ref="C234:G234"/>
    <mergeCell ref="C237:G237"/>
    <mergeCell ref="C146:G146"/>
    <mergeCell ref="C150:G150"/>
    <mergeCell ref="C165:G165"/>
    <mergeCell ref="C168:G168"/>
    <mergeCell ref="C194:G194"/>
    <mergeCell ref="C197:G197"/>
    <mergeCell ref="C120:G120"/>
    <mergeCell ref="C124:G124"/>
    <mergeCell ref="C128:G128"/>
    <mergeCell ref="C129:G129"/>
    <mergeCell ref="C130:G130"/>
    <mergeCell ref="C143:G143"/>
    <mergeCell ref="C49:G49"/>
    <mergeCell ref="C52:G52"/>
    <mergeCell ref="C70:G70"/>
    <mergeCell ref="C74:G74"/>
    <mergeCell ref="C89:G89"/>
    <mergeCell ref="C98:G98"/>
    <mergeCell ref="C20:G20"/>
    <mergeCell ref="C24:G24"/>
    <mergeCell ref="C28:G28"/>
    <mergeCell ref="C32:G32"/>
    <mergeCell ref="C37:G37"/>
    <mergeCell ref="C46:G46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2 Pol'!Názvy_tisku</vt:lpstr>
      <vt:lpstr>oadresa</vt:lpstr>
      <vt:lpstr>Stavba!Objednatel</vt:lpstr>
      <vt:lpstr>Stavba!Objekt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Hošek</dc:creator>
  <cp:lastModifiedBy>Ondřej Hošek</cp:lastModifiedBy>
  <cp:lastPrinted>2014-02-28T09:52:57Z</cp:lastPrinted>
  <dcterms:created xsi:type="dcterms:W3CDTF">2009-04-08T07:15:50Z</dcterms:created>
  <dcterms:modified xsi:type="dcterms:W3CDTF">2019-06-05T08:19:51Z</dcterms:modified>
</cp:coreProperties>
</file>